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OSLE PENZIJE\Savet jun 2025\"/>
    </mc:Choice>
  </mc:AlternateContent>
  <bookViews>
    <workbookView xWindow="0" yWindow="0" windowWidth="14280" windowHeight="7725"/>
  </bookViews>
  <sheets>
    <sheet name="plan" sheetId="1" r:id="rId1"/>
    <sheet name="v" sheetId="5" state="hidden" r:id="rId2"/>
    <sheet name=" rashodi" sheetId="2" state="hidden" r:id="rId3"/>
    <sheet name="ideje" sheetId="3" state="hidden" r:id="rId4"/>
    <sheet name="projekti fonda" sheetId="4" r:id="rId5"/>
    <sheet name="analitika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6" l="1"/>
  <c r="E12" i="6"/>
  <c r="F9" i="6"/>
  <c r="F8" i="6"/>
  <c r="D8" i="6"/>
  <c r="F7" i="6"/>
  <c r="E7" i="6"/>
  <c r="M5" i="6"/>
  <c r="D5" i="6"/>
  <c r="F4" i="6"/>
  <c r="F3" i="6"/>
  <c r="M2" i="6"/>
  <c r="F2" i="6"/>
  <c r="E2" i="6"/>
  <c r="E7" i="4"/>
  <c r="D3" i="4"/>
  <c r="H26" i="3"/>
  <c r="H22" i="3"/>
  <c r="H8" i="3"/>
  <c r="H11" i="2"/>
  <c r="F11" i="2"/>
  <c r="H10" i="2"/>
  <c r="F10" i="2"/>
  <c r="F9" i="2"/>
  <c r="E9" i="2"/>
  <c r="F6" i="2"/>
  <c r="F5" i="2"/>
  <c r="F4" i="2"/>
  <c r="E4" i="2"/>
  <c r="G13" i="5"/>
  <c r="G10" i="5"/>
  <c r="G7" i="5"/>
  <c r="E7" i="5"/>
  <c r="G4" i="5"/>
  <c r="G358" i="1"/>
  <c r="G357" i="1"/>
  <c r="G356" i="1"/>
  <c r="G355" i="1"/>
  <c r="G353" i="1"/>
  <c r="G352" i="1"/>
  <c r="G351" i="1"/>
  <c r="G350" i="1"/>
  <c r="G349" i="1"/>
  <c r="G348" i="1"/>
  <c r="G347" i="1"/>
  <c r="G346" i="1"/>
  <c r="G345" i="1"/>
  <c r="G344" i="1"/>
  <c r="G341" i="1"/>
  <c r="G340" i="1"/>
  <c r="G339" i="1"/>
  <c r="G338" i="1"/>
  <c r="G337" i="1"/>
  <c r="G336" i="1"/>
  <c r="G335" i="1"/>
  <c r="G334" i="1"/>
  <c r="G333" i="1"/>
  <c r="G332" i="1"/>
  <c r="G330" i="1"/>
  <c r="F330" i="1"/>
  <c r="E330" i="1"/>
  <c r="D330" i="1"/>
  <c r="G329" i="1"/>
  <c r="G328" i="1"/>
  <c r="G326" i="1"/>
  <c r="G325" i="1"/>
  <c r="G323" i="1"/>
  <c r="G321" i="1"/>
  <c r="G316" i="1"/>
  <c r="G315" i="1"/>
  <c r="G314" i="1"/>
  <c r="G313" i="1"/>
  <c r="G312" i="1"/>
  <c r="G311" i="1"/>
  <c r="G309" i="1"/>
  <c r="G308" i="1"/>
  <c r="G307" i="1"/>
  <c r="G306" i="1"/>
  <c r="G305" i="1"/>
  <c r="G302" i="1"/>
  <c r="G301" i="1"/>
  <c r="G299" i="1"/>
  <c r="G298" i="1"/>
  <c r="G297" i="1"/>
  <c r="G296" i="1"/>
  <c r="G295" i="1"/>
  <c r="G294" i="1"/>
  <c r="G293" i="1"/>
  <c r="G292" i="1"/>
  <c r="G290" i="1"/>
  <c r="F290" i="1"/>
  <c r="E290" i="1"/>
  <c r="D290" i="1"/>
  <c r="G289" i="1"/>
  <c r="G288" i="1"/>
  <c r="G286" i="1"/>
  <c r="G285" i="1"/>
  <c r="G284" i="1"/>
  <c r="G280" i="1"/>
  <c r="G279" i="1"/>
  <c r="G278" i="1"/>
  <c r="G276" i="1"/>
  <c r="F276" i="1"/>
  <c r="E276" i="1"/>
  <c r="D276" i="1"/>
  <c r="G275" i="1"/>
  <c r="G274" i="1"/>
  <c r="G273" i="1"/>
  <c r="G271" i="1"/>
  <c r="G270" i="1"/>
  <c r="G269" i="1"/>
  <c r="G268" i="1"/>
  <c r="G266" i="1"/>
  <c r="G265" i="1"/>
  <c r="G264" i="1"/>
  <c r="G263" i="1"/>
  <c r="G262" i="1"/>
  <c r="G261" i="1"/>
  <c r="G260" i="1"/>
  <c r="G259" i="1"/>
  <c r="G258" i="1"/>
  <c r="G257" i="1"/>
  <c r="G256" i="1"/>
  <c r="G254" i="1"/>
  <c r="F254" i="1"/>
  <c r="E254" i="1"/>
  <c r="D254" i="1"/>
  <c r="G253" i="1"/>
  <c r="G252" i="1"/>
  <c r="G251" i="1"/>
  <c r="G250" i="1"/>
  <c r="G249" i="1"/>
  <c r="G248" i="1"/>
  <c r="G247" i="1"/>
  <c r="G246" i="1"/>
  <c r="G244" i="1"/>
  <c r="G243" i="1"/>
  <c r="G242" i="1"/>
  <c r="G241" i="1"/>
  <c r="G240" i="1"/>
  <c r="G239" i="1"/>
  <c r="G238" i="1"/>
  <c r="G237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19" i="1"/>
  <c r="F219" i="1"/>
  <c r="E219" i="1"/>
  <c r="D219" i="1"/>
  <c r="G218" i="1"/>
  <c r="G217" i="1"/>
  <c r="G215" i="1"/>
  <c r="G214" i="1"/>
  <c r="G213" i="1"/>
  <c r="G210" i="1"/>
  <c r="G209" i="1"/>
  <c r="G208" i="1"/>
  <c r="G207" i="1"/>
  <c r="G206" i="1"/>
  <c r="G205" i="1"/>
  <c r="G204" i="1"/>
  <c r="G203" i="1"/>
  <c r="G202" i="1"/>
  <c r="G200" i="1"/>
  <c r="F200" i="1"/>
  <c r="E200" i="1"/>
  <c r="D200" i="1"/>
  <c r="G199" i="1"/>
  <c r="G198" i="1"/>
  <c r="G197" i="1"/>
  <c r="G196" i="1"/>
  <c r="G195" i="1"/>
  <c r="G194" i="1"/>
  <c r="G193" i="1"/>
  <c r="G191" i="1"/>
  <c r="G190" i="1"/>
  <c r="G189" i="1"/>
  <c r="G188" i="1"/>
  <c r="G186" i="1"/>
  <c r="G185" i="1"/>
  <c r="G184" i="1"/>
  <c r="G183" i="1"/>
  <c r="G182" i="1"/>
  <c r="G181" i="1"/>
  <c r="G180" i="1"/>
  <c r="G179" i="1"/>
  <c r="F179" i="1"/>
  <c r="E179" i="1"/>
  <c r="D179" i="1"/>
  <c r="G176" i="1"/>
  <c r="G174" i="1"/>
  <c r="G173" i="1"/>
  <c r="G172" i="1"/>
  <c r="G171" i="1"/>
  <c r="G170" i="1"/>
  <c r="G169" i="1"/>
  <c r="F169" i="1"/>
  <c r="E169" i="1"/>
  <c r="D169" i="1"/>
  <c r="G167" i="1"/>
  <c r="G165" i="1"/>
  <c r="D165" i="1"/>
  <c r="G164" i="1"/>
  <c r="D164" i="1"/>
  <c r="G163" i="1"/>
  <c r="D163" i="1"/>
  <c r="G162" i="1"/>
  <c r="G160" i="1"/>
  <c r="D160" i="1"/>
  <c r="G159" i="1"/>
  <c r="D159" i="1"/>
  <c r="G158" i="1"/>
  <c r="F158" i="1"/>
  <c r="D158" i="1"/>
  <c r="G157" i="1"/>
  <c r="G154" i="1"/>
  <c r="F154" i="1"/>
  <c r="E154" i="1"/>
  <c r="D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F138" i="1"/>
  <c r="E138" i="1"/>
  <c r="D138" i="1"/>
</calcChain>
</file>

<file path=xl/sharedStrings.xml><?xml version="1.0" encoding="utf-8"?>
<sst xmlns="http://schemas.openxmlformats.org/spreadsheetml/2006/main" count="356" uniqueCount="239">
  <si>
    <t>Univerzitet u Beogradu</t>
  </si>
  <si>
    <t>Fizički fakultet</t>
  </si>
  <si>
    <t>PREDLOG REBALANSA  FINANSIJSKOG PLANA ZA 2025. GODINU</t>
  </si>
  <si>
    <t>Propisi na osnovu kojih je sastavljen predlog rebalansa finansijskog plana Fizičkog fakulteta za 2025.godinu su:</t>
  </si>
  <si>
    <t>Zakon o budžetu Republike Srbije za 2025. Službeni glasnik 94/2024</t>
  </si>
  <si>
    <t>Zakon o porezu na dohodak gradjana izmene i dopune    Službeni glasnik 94/2024</t>
  </si>
  <si>
    <t>Finansijsko upravljanje i kontrola- u skladu sa mapiranim procesima na fakultetu</t>
  </si>
  <si>
    <t>Predlog finansijskog   plana je podeljen prema programima i programskim aktivnostima kao i prema izvorima sredstava</t>
  </si>
  <si>
    <t>Funkcija 940-Program 2005-Programska aktivnost 0004- Visoko obrazovanje</t>
  </si>
  <si>
    <t>Funkcija 940- Visoko obrazovanje</t>
  </si>
  <si>
    <t>Izvor finansiranja 01- Opsti prihodi i primanja iz budzeta</t>
  </si>
  <si>
    <t>Izvor finansiranja 04- Sopstveni prihodi budzetskih korisnika</t>
  </si>
  <si>
    <t xml:space="preserve">Izvor finansiranja 06- EU projekti (donacije od medjunarodnih organizacija) </t>
  </si>
  <si>
    <t>Programska aktivnost 0001- Podrška realizaciji opšteg interesa u naučno istraživačkoj delatnosti</t>
  </si>
  <si>
    <t>Programska aktivnost 0004- Podrska radu Univerziteta u Beogradu</t>
  </si>
  <si>
    <t>Programska aktivnost 0013- Podrska realizaciji doktorskih studija</t>
  </si>
  <si>
    <t>Pretpostavke od kojih se krenulo u donošenju predloga finansijskog plana:</t>
  </si>
  <si>
    <t>Izvor finansiranja 015- Neutrošena sredstva donacija iz ranijih godina</t>
  </si>
  <si>
    <t>Programska aktivnost 0003- Modernizacija infrastrukture ustanova visokog obrazovanja</t>
  </si>
  <si>
    <t>Razlozi za rebalans finansijskog plana su:</t>
  </si>
  <si>
    <t>- nabavka računarske opreme</t>
  </si>
  <si>
    <t>- povećanje koeficijenata za plate od 01/03/25. Planirano je da se koeficijenti vrate na predjašnje od 01/01/26 a da</t>
  </si>
  <si>
    <t>se cena rada za visoko obrazovanje uveća.</t>
  </si>
  <si>
    <t>- Bilo je planirano da se visoko obrazovanje od 01/01/2025 uključi u Sistem za pripremu, izvršenje, računovodstvo i izveštavanje</t>
  </si>
  <si>
    <t>(SPIRI) ali je primena odložena do 01/07/2025 godine. Verovatno je da će se i ovaj datum pomeriti pošto do dana sastavljanja predloga rebalansa</t>
  </si>
  <si>
    <t>finansijskog plana nisu počele aktivnosti za prelazak na SPIRI (otvaranje posebnih racuna za prenos salda).</t>
  </si>
  <si>
    <t>BUDŽETSKA SREDSTVA</t>
  </si>
  <si>
    <t>DONACIJE</t>
  </si>
  <si>
    <t>SOPSTVENA SREDSTVA</t>
  </si>
  <si>
    <t>UKUPNO</t>
  </si>
  <si>
    <t>PRIHODI</t>
  </si>
  <si>
    <t xml:space="preserve">Medjunarodni projekti </t>
  </si>
  <si>
    <t>Prihodi od prodaje proizvoda i usluga</t>
  </si>
  <si>
    <t>European Climate Foundation</t>
  </si>
  <si>
    <t>Ostali prihodi SANU</t>
  </si>
  <si>
    <t>Projekat IDEJE</t>
  </si>
  <si>
    <t>ZEOCOAT</t>
  </si>
  <si>
    <t>EXTREMES</t>
  </si>
  <si>
    <t>HINT</t>
  </si>
  <si>
    <t>DisSfusion Mat</t>
  </si>
  <si>
    <t>Memorandumske stavke za ref.rash.-bolovanje</t>
  </si>
  <si>
    <t>Pomoc zaposlenima</t>
  </si>
  <si>
    <t>Prihodi iz budžeta zarade, nauka, mat. troškovi</t>
  </si>
  <si>
    <t>Modernizacija infrastrukture -mašine i oprema</t>
  </si>
  <si>
    <t>RASHODI</t>
  </si>
  <si>
    <t>940-2005-0004</t>
  </si>
  <si>
    <t>konto</t>
  </si>
  <si>
    <t>opis</t>
  </si>
  <si>
    <t>Plate i dodaci zaposlenih</t>
  </si>
  <si>
    <t>Doprinosi poslodavca</t>
  </si>
  <si>
    <t>412111</t>
  </si>
  <si>
    <t>Doprinos za PIO</t>
  </si>
  <si>
    <t>412211</t>
  </si>
  <si>
    <t>Doprinos za zdravstveno osiguranje</t>
  </si>
  <si>
    <t>140-0201-0001</t>
  </si>
  <si>
    <t>Pokloni za decu zaposlenih</t>
  </si>
  <si>
    <t>Socijalna davanja zaposlenima</t>
  </si>
  <si>
    <t>Naknada za vreme odsustvovanja</t>
  </si>
  <si>
    <t>Otpremnine i pomoci</t>
  </si>
  <si>
    <t>Pomoć za zaposlene</t>
  </si>
  <si>
    <t>Naknade za zaposlene</t>
  </si>
  <si>
    <t>Nagrade,ostali posebni rashodi</t>
  </si>
  <si>
    <t xml:space="preserve"> </t>
  </si>
  <si>
    <t>Stalni troskovi</t>
  </si>
  <si>
    <t>Troskovi platnog prometa</t>
  </si>
  <si>
    <t>Energetske usluge</t>
  </si>
  <si>
    <t>Komunalne usluge</t>
  </si>
  <si>
    <t>Usluge komunikacije</t>
  </si>
  <si>
    <t>Troskovi osiguranja</t>
  </si>
  <si>
    <t>Zakup imovine i opreme</t>
  </si>
  <si>
    <t>Ostali troškovi</t>
  </si>
  <si>
    <t>940-2005-0013</t>
  </si>
  <si>
    <t>Troskovi putovanja</t>
  </si>
  <si>
    <t>Trosk. sluzbenih putovanja u zemlji</t>
  </si>
  <si>
    <t>Trosk.sluzbenih putovanja u inostranstvo</t>
  </si>
  <si>
    <t>Studentski parlament-medjunarodna saradnja</t>
  </si>
  <si>
    <t>ECF</t>
  </si>
  <si>
    <t>Extremes</t>
  </si>
  <si>
    <t>Trosk. putovanja u okviru redovnog rada</t>
  </si>
  <si>
    <t>Usluge po ugovoru</t>
  </si>
  <si>
    <t>Kompjuterske usluge</t>
  </si>
  <si>
    <t>Obrazovanje i usavrsavanje zaposlenih</t>
  </si>
  <si>
    <t>Usluge informisanja, stampanja</t>
  </si>
  <si>
    <t>Strucne usluge</t>
  </si>
  <si>
    <t>Usluge za domaćinstvo i ugostiteljstvo</t>
  </si>
  <si>
    <t>Reprezentacija</t>
  </si>
  <si>
    <t>Ostale opste usluge</t>
  </si>
  <si>
    <t>Ugostiteljske usluge</t>
  </si>
  <si>
    <t>Specijalizovane usluge</t>
  </si>
  <si>
    <t>Usluge obrazovanja,kulture i sporta</t>
  </si>
  <si>
    <t>Studentski parlament</t>
  </si>
  <si>
    <t>Društvo fizičara</t>
  </si>
  <si>
    <t>PRIZMA-Extreme</t>
  </si>
  <si>
    <t>PRIZMA- Zeocoat</t>
  </si>
  <si>
    <t>PRIZMA- DisSfusion mat</t>
  </si>
  <si>
    <t>PROMIS- HINT</t>
  </si>
  <si>
    <t>medicinske usluge</t>
  </si>
  <si>
    <t xml:space="preserve">Usluge nauke </t>
  </si>
  <si>
    <t>objavljivanje radova projekti fonda, ostalo</t>
  </si>
  <si>
    <t>Ostale specijalizovane usluge</t>
  </si>
  <si>
    <t>nauka -profesori, projekti</t>
  </si>
  <si>
    <t>CERN, objavljivanje radova, rešenja ministarstva...</t>
  </si>
  <si>
    <t>Usluge nauke</t>
  </si>
  <si>
    <t>Tekuce popravke i odrzavanje</t>
  </si>
  <si>
    <t>Popravke i odrzavanje zgrada</t>
  </si>
  <si>
    <t>Popravke i odrzavanje opreme</t>
  </si>
  <si>
    <t>425253</t>
  </si>
  <si>
    <t>delovi za popravku</t>
  </si>
  <si>
    <t>Materijal</t>
  </si>
  <si>
    <t>Administrativni materijal</t>
  </si>
  <si>
    <t>Materijal za obrazovanje i usavrsavanje</t>
  </si>
  <si>
    <t>Materijali za nauku</t>
  </si>
  <si>
    <t>Materijali za obrazovanje, kulturu i sport</t>
  </si>
  <si>
    <t>Materijal za domać.ugostit.</t>
  </si>
  <si>
    <t>Materijal za posebne namene</t>
  </si>
  <si>
    <t>Prateći troskovi zaduzivanja</t>
  </si>
  <si>
    <t>Negativne kursne razlike</t>
  </si>
  <si>
    <t>Kazne za kasnjenje</t>
  </si>
  <si>
    <t>Ostale donacije</t>
  </si>
  <si>
    <t>Porezi, takse, carine</t>
  </si>
  <si>
    <t>Obavezne takse</t>
  </si>
  <si>
    <t>Kapitalno održavanje zgrada i objekata - prozori</t>
  </si>
  <si>
    <t>ostala kapitalna održavanja</t>
  </si>
  <si>
    <t>Masine i oprema</t>
  </si>
  <si>
    <t>Administrativna i racunarska oprema</t>
  </si>
  <si>
    <t>512621</t>
  </si>
  <si>
    <t>Laboratorijska oprema</t>
  </si>
  <si>
    <t>512611</t>
  </si>
  <si>
    <t>Oprema za obrazovanje i nauku učila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</si>
  <si>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</si>
  <si>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Oprema za obrazovanje i nauku sitna lab.oprema</t>
  </si>
  <si>
    <t xml:space="preserve">                                                   </t>
  </si>
  <si>
    <t xml:space="preserve">          </t>
  </si>
  <si>
    <t>Oprema za obrazovanje i nauku- učila</t>
  </si>
  <si>
    <t xml:space="preserve">                      </t>
  </si>
  <si>
    <t>Oprema za obrazovanje i nauku</t>
  </si>
  <si>
    <t>Nematerijalna imovina</t>
  </si>
  <si>
    <t>*Uredba o normativima i standardima uslova rada univerziteta i fakulteta za delatnosti koje se finansiraju iz budžeta</t>
  </si>
  <si>
    <t>Uredba o koeficijentima za obračun i isplatu plata zaposlenih u javnim službama- univerzitetskom obrazovanju</t>
  </si>
  <si>
    <t>EU grant total</t>
  </si>
  <si>
    <t>uplaceno do 31/12/22</t>
  </si>
  <si>
    <t>za uplatu</t>
  </si>
  <si>
    <t>kurs</t>
  </si>
  <si>
    <t xml:space="preserve">ukupno </t>
  </si>
  <si>
    <t>IS ENES</t>
  </si>
  <si>
    <t>neće biti daljih uplata</t>
  </si>
  <si>
    <t>saldo 31/12/22</t>
  </si>
  <si>
    <t>prihodovano kod uplate</t>
  </si>
  <si>
    <t xml:space="preserve">ocekivane uplate/planirano trosenje </t>
  </si>
  <si>
    <t>FUNCOAT</t>
  </si>
  <si>
    <t>planirano za trosenje</t>
  </si>
  <si>
    <t>FP6</t>
  </si>
  <si>
    <t>saldo 31/12</t>
  </si>
  <si>
    <t>fakultetski deo</t>
  </si>
  <si>
    <t>Prihodi -Fond za nauku</t>
  </si>
  <si>
    <t>PROMIS</t>
  </si>
  <si>
    <t>BBQUANT</t>
  </si>
  <si>
    <t>PLASCELL</t>
  </si>
  <si>
    <t>Analitika najznacajnijih stavki u finansijskom planu</t>
  </si>
  <si>
    <t>(u planu su iznosi zaokruženi na 000 dinara)</t>
  </si>
  <si>
    <t>0004</t>
  </si>
  <si>
    <t>budzet</t>
  </si>
  <si>
    <t>donacije</t>
  </si>
  <si>
    <t>sopstvena sredstva</t>
  </si>
  <si>
    <t>plate</t>
  </si>
  <si>
    <t>PIO na teret poslodavca 10%</t>
  </si>
  <si>
    <t>zdravstveni doprinos posl.5,15%</t>
  </si>
  <si>
    <t>0201</t>
  </si>
  <si>
    <t>0001</t>
  </si>
  <si>
    <t>socijalna davanja</t>
  </si>
  <si>
    <t>otpremnine</t>
  </si>
  <si>
    <t>planirane otpremnine za troje zaposlenih</t>
  </si>
  <si>
    <t>Redžić, Iskrenović, Stanojevic</t>
  </si>
  <si>
    <t>pomoc u medicinskom lecenju</t>
  </si>
  <si>
    <t>naknade za prevoz na posao</t>
  </si>
  <si>
    <t>3000000+1600000</t>
  </si>
  <si>
    <t>jubilarne i druge nagrade koje dodeljuje fakultet</t>
  </si>
  <si>
    <t>Trosk. sluzbenih putovanja u zemlji (najvecim delom za potrebe etaloniranja)</t>
  </si>
  <si>
    <t>fp6</t>
  </si>
  <si>
    <t>funcoat-25000eur</t>
  </si>
  <si>
    <t>is enes- 2800 eur</t>
  </si>
  <si>
    <t>ukoliko epidemijska situacija dozvoli realizovace se putovanja predvidjena evropskim i domacim projektima</t>
  </si>
  <si>
    <t>BBQUANT; PlasCell</t>
  </si>
  <si>
    <t>dmt I administracija/ostale usluge</t>
  </si>
  <si>
    <t>dodati su troškovi prema planu Studentskog parlamenta</t>
  </si>
  <si>
    <t>autorski honorari- nauka/h2020/ideje/promis</t>
  </si>
  <si>
    <t>nauka- ministarstvo</t>
  </si>
  <si>
    <t>is enes</t>
  </si>
  <si>
    <t xml:space="preserve">etaloniranje </t>
  </si>
  <si>
    <t>rashodi  za trzisno</t>
  </si>
  <si>
    <t>ideje</t>
  </si>
  <si>
    <t>naknade istrazivacima</t>
  </si>
  <si>
    <t>funcoat</t>
  </si>
  <si>
    <t>orjentisane projekte</t>
  </si>
  <si>
    <t>promis</t>
  </si>
  <si>
    <t>ostalo</t>
  </si>
  <si>
    <t>odbrane disertacija</t>
  </si>
  <si>
    <t>Projektna dokumentacija za zgradu u Dobračinoj ulici</t>
  </si>
  <si>
    <t>dmt I</t>
  </si>
  <si>
    <t>drzanje vezbi mladi istrazivaci</t>
  </si>
  <si>
    <t>ugovori o angazovanju profesora</t>
  </si>
  <si>
    <t>student prodekan</t>
  </si>
  <si>
    <t>ugovori o delu- razno</t>
  </si>
  <si>
    <t>konferencija BPU</t>
  </si>
  <si>
    <t>u ukupan iznos su uključeni troškovi prema planu Studentskog parlamenta u iznosu od 215,000</t>
  </si>
  <si>
    <t>usluge nauke</t>
  </si>
  <si>
    <t>fakultet</t>
  </si>
  <si>
    <t>domaći projekti</t>
  </si>
  <si>
    <t>popravka i održavanje zgrade i opreme</t>
  </si>
  <si>
    <t>4251/4252</t>
  </si>
  <si>
    <t>toplotna pumpa- 1100000</t>
  </si>
  <si>
    <t>vodovodna mreža-1100000</t>
  </si>
  <si>
    <t>tekuće-2000000</t>
  </si>
  <si>
    <t>PROJEKAT IDEJE BUDZET za 2023.</t>
  </si>
  <si>
    <t>total</t>
  </si>
  <si>
    <t>izdrada sajta</t>
  </si>
  <si>
    <t>mesecna bruto naknada</t>
  </si>
  <si>
    <t>meseci</t>
  </si>
  <si>
    <t>troškovi putovanja</t>
  </si>
  <si>
    <t>materijal za nauku</t>
  </si>
  <si>
    <t>opšte usluge</t>
  </si>
  <si>
    <t>razna oprema</t>
  </si>
  <si>
    <t>overheads</t>
  </si>
  <si>
    <t>laboratorijska opticka oprema</t>
  </si>
  <si>
    <t>extremes uplate</t>
  </si>
  <si>
    <t>troškovi</t>
  </si>
  <si>
    <t>DisSfusion mat</t>
  </si>
  <si>
    <t>Q6 1,309,160.72 RSD</t>
  </si>
  <si>
    <t>putovanja</t>
  </si>
  <si>
    <t>Q7 2,084,438.10 RSD</t>
  </si>
  <si>
    <t>Q8 2,084,438.10 RSD</t>
  </si>
  <si>
    <t>Q9 2,084,438.10 RSD</t>
  </si>
  <si>
    <t>nastava</t>
  </si>
  <si>
    <t>prihodi</t>
  </si>
  <si>
    <t>eur</t>
  </si>
  <si>
    <t xml:space="preserve">ECF </t>
  </si>
  <si>
    <t xml:space="preserve"> troškovi</t>
  </si>
  <si>
    <t>istraživači</t>
  </si>
  <si>
    <t>4246 profesori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</si>
</sst>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_-[$RSD]\ * #,##0.00_-;\-[$RSD]\ * #,##0.00_-;_-[$RSD]\ * &quot;-&quot;??_-;_-@"/>
  </numFmts>
  <fonts count="19">
    <font>
      <sz val="11"/>
      <color theme="1"/>
      <name val="Calibri"/>
      <charset val="238"/>
      <scheme val="minor"/>
    </font>
    <font>
      <sz val="11"/>
      <color rgb="FFFF0000"/>
      <name val="Calibri"/>
      <charset val="238"/>
      <scheme val="minor"/>
    </font>
    <font>
      <sz val="11"/>
      <color rgb="FF0070C0"/>
      <name val="Calibri"/>
      <charset val="238"/>
      <scheme val="minor"/>
    </font>
    <font>
      <sz val="11"/>
      <color rgb="FF00B0F0"/>
      <name val="Calibri"/>
      <charset val="238"/>
      <scheme val="minor"/>
    </font>
    <font>
      <sz val="11"/>
      <color rgb="FF00B050"/>
      <name val="Calibri"/>
      <charset val="238"/>
      <scheme val="minor"/>
    </font>
    <font>
      <sz val="12"/>
      <color rgb="FF222222"/>
      <name val="Arial"/>
      <charset val="134"/>
    </font>
    <font>
      <b/>
      <sz val="12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1"/>
      <name val="Calibri"/>
      <charset val="134"/>
    </font>
    <font>
      <sz val="12"/>
      <color theme="1"/>
      <name val="Calibri"/>
      <charset val="134"/>
      <scheme val="minor"/>
    </font>
    <font>
      <sz val="11"/>
      <name val="Calibri"/>
      <charset val="238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color theme="7" tint="-0.499984740745262"/>
      <name val="Calibri"/>
      <charset val="238"/>
      <scheme val="minor"/>
    </font>
    <font>
      <sz val="11"/>
      <color rgb="FFC00000"/>
      <name val="Calibri"/>
      <charset val="238"/>
      <scheme val="minor"/>
    </font>
    <font>
      <sz val="1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79995117038483843"/>
        <bgColor rgb="FFD9E2F3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0" borderId="0" xfId="0" applyNumberFormat="1"/>
    <xf numFmtId="1" fontId="0" fillId="0" borderId="0" xfId="0" applyNumberFormat="1"/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4" fontId="0" fillId="0" borderId="0" xfId="0" applyNumberFormat="1"/>
    <xf numFmtId="4" fontId="0" fillId="0" borderId="1" xfId="0" applyNumberFormat="1" applyBorder="1"/>
    <xf numFmtId="0" fontId="3" fillId="0" borderId="2" xfId="0" applyFont="1" applyBorder="1"/>
    <xf numFmtId="0" fontId="3" fillId="0" borderId="3" xfId="0" applyFont="1" applyBorder="1"/>
    <xf numFmtId="0" fontId="0" fillId="0" borderId="3" xfId="0" applyBorder="1"/>
    <xf numFmtId="0" fontId="3" fillId="0" borderId="4" xfId="0" applyFont="1" applyBorder="1"/>
    <xf numFmtId="0" fontId="4" fillId="0" borderId="0" xfId="0" applyFont="1"/>
    <xf numFmtId="0" fontId="5" fillId="0" borderId="0" xfId="0" applyFont="1" applyAlignment="1">
      <alignment vertical="center" wrapText="1"/>
    </xf>
    <xf numFmtId="4" fontId="6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166" fontId="11" fillId="3" borderId="5" xfId="0" applyNumberFormat="1" applyFont="1" applyFill="1" applyBorder="1" applyAlignment="1" applyProtection="1">
      <alignment vertical="center"/>
      <protection locked="0"/>
    </xf>
    <xf numFmtId="49" fontId="0" fillId="0" borderId="6" xfId="0" applyNumberFormat="1" applyBorder="1"/>
    <xf numFmtId="0" fontId="0" fillId="0" borderId="6" xfId="0" applyBorder="1"/>
    <xf numFmtId="0" fontId="6" fillId="0" borderId="0" xfId="0" applyFont="1"/>
    <xf numFmtId="0" fontId="6" fillId="0" borderId="1" xfId="0" applyFont="1" applyBorder="1"/>
    <xf numFmtId="0" fontId="12" fillId="0" borderId="0" xfId="0" applyFont="1"/>
    <xf numFmtId="0" fontId="12" fillId="0" borderId="1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0" fillId="0" borderId="7" xfId="0" applyBorder="1"/>
    <xf numFmtId="0" fontId="0" fillId="4" borderId="6" xfId="0" applyFill="1" applyBorder="1"/>
    <xf numFmtId="4" fontId="0" fillId="5" borderId="8" xfId="0" applyNumberFormat="1" applyFill="1" applyBorder="1"/>
    <xf numFmtId="3" fontId="0" fillId="0" borderId="0" xfId="0" applyNumberFormat="1"/>
    <xf numFmtId="0" fontId="0" fillId="4" borderId="0" xfId="0" applyFill="1"/>
    <xf numFmtId="4" fontId="13" fillId="0" borderId="6" xfId="0" applyNumberFormat="1" applyFont="1" applyBorder="1"/>
    <xf numFmtId="4" fontId="0" fillId="0" borderId="0" xfId="0" applyNumberFormat="1" applyAlignment="1">
      <alignment horizontal="right"/>
    </xf>
    <xf numFmtId="0" fontId="0" fillId="5" borderId="6" xfId="0" applyFill="1" applyBorder="1"/>
    <xf numFmtId="0" fontId="14" fillId="0" borderId="0" xfId="0" applyFont="1"/>
    <xf numFmtId="0" fontId="0" fillId="5" borderId="0" xfId="0" applyFill="1"/>
    <xf numFmtId="14" fontId="0" fillId="0" borderId="0" xfId="0" applyNumberFormat="1"/>
    <xf numFmtId="0" fontId="15" fillId="0" borderId="0" xfId="0" applyFont="1"/>
    <xf numFmtId="17" fontId="0" fillId="0" borderId="0" xfId="0" applyNumberFormat="1"/>
    <xf numFmtId="0" fontId="0" fillId="0" borderId="0" xfId="0" applyAlignment="1">
      <alignment horizontal="left"/>
    </xf>
    <xf numFmtId="49" fontId="14" fillId="0" borderId="0" xfId="0" applyNumberFormat="1" applyFont="1"/>
    <xf numFmtId="0" fontId="14" fillId="0" borderId="0" xfId="0" applyFont="1" applyAlignment="1">
      <alignment horizontal="left"/>
    </xf>
    <xf numFmtId="49" fontId="0" fillId="0" borderId="9" xfId="0" applyNumberFormat="1" applyBorder="1"/>
    <xf numFmtId="0" fontId="0" fillId="0" borderId="9" xfId="0" applyBorder="1"/>
    <xf numFmtId="0" fontId="14" fillId="5" borderId="0" xfId="0" applyFont="1" applyFill="1" applyAlignment="1">
      <alignment horizontal="right"/>
    </xf>
    <xf numFmtId="0" fontId="14" fillId="5" borderId="0" xfId="0" applyFont="1" applyFill="1" applyAlignment="1">
      <alignment horizontal="center" vertical="center"/>
    </xf>
    <xf numFmtId="0" fontId="0" fillId="6" borderId="6" xfId="0" applyFill="1" applyBorder="1"/>
    <xf numFmtId="4" fontId="3" fillId="6" borderId="6" xfId="0" applyNumberFormat="1" applyFont="1" applyFill="1" applyBorder="1"/>
    <xf numFmtId="4" fontId="0" fillId="6" borderId="6" xfId="0" applyNumberFormat="1" applyFill="1" applyBorder="1"/>
    <xf numFmtId="4" fontId="0" fillId="5" borderId="6" xfId="0" applyNumberFormat="1" applyFill="1" applyBorder="1"/>
    <xf numFmtId="4" fontId="13" fillId="5" borderId="6" xfId="0" applyNumberFormat="1" applyFont="1" applyFill="1" applyBorder="1"/>
    <xf numFmtId="0" fontId="0" fillId="0" borderId="10" xfId="0" applyBorder="1"/>
    <xf numFmtId="0" fontId="0" fillId="5" borderId="11" xfId="0" applyFill="1" applyBorder="1"/>
    <xf numFmtId="4" fontId="0" fillId="0" borderId="6" xfId="0" applyNumberFormat="1" applyBorder="1"/>
    <xf numFmtId="0" fontId="1" fillId="5" borderId="6" xfId="0" applyFont="1" applyFill="1" applyBorder="1"/>
    <xf numFmtId="4" fontId="3" fillId="0" borderId="0" xfId="0" applyNumberFormat="1" applyFont="1"/>
    <xf numFmtId="4" fontId="3" fillId="4" borderId="6" xfId="0" applyNumberFormat="1" applyFont="1" applyFill="1" applyBorder="1"/>
    <xf numFmtId="4" fontId="0" fillId="4" borderId="6" xfId="0" applyNumberFormat="1" applyFill="1" applyBorder="1"/>
    <xf numFmtId="4" fontId="13" fillId="4" borderId="6" xfId="0" applyNumberFormat="1" applyFont="1" applyFill="1" applyBorder="1"/>
    <xf numFmtId="0" fontId="1" fillId="0" borderId="6" xfId="0" applyFont="1" applyBorder="1"/>
    <xf numFmtId="4" fontId="0" fillId="4" borderId="0" xfId="0" applyNumberFormat="1" applyFill="1"/>
    <xf numFmtId="4" fontId="13" fillId="0" borderId="0" xfId="0" applyNumberFormat="1" applyFont="1"/>
    <xf numFmtId="4" fontId="3" fillId="0" borderId="6" xfId="0" applyNumberFormat="1" applyFont="1" applyBorder="1"/>
    <xf numFmtId="4" fontId="1" fillId="0" borderId="6" xfId="0" applyNumberFormat="1" applyFont="1" applyBorder="1"/>
    <xf numFmtId="4" fontId="2" fillId="0" borderId="6" xfId="0" applyNumberFormat="1" applyFont="1" applyBorder="1"/>
    <xf numFmtId="0" fontId="13" fillId="0" borderId="6" xfId="0" applyFont="1" applyBorder="1"/>
    <xf numFmtId="4" fontId="4" fillId="0" borderId="6" xfId="0" applyNumberFormat="1" applyFont="1" applyBorder="1"/>
    <xf numFmtId="0" fontId="16" fillId="4" borderId="6" xfId="0" applyFont="1" applyFill="1" applyBorder="1"/>
    <xf numFmtId="4" fontId="16" fillId="4" borderId="6" xfId="0" applyNumberFormat="1" applyFont="1" applyFill="1" applyBorder="1"/>
    <xf numFmtId="0" fontId="16" fillId="5" borderId="6" xfId="0" applyFont="1" applyFill="1" applyBorder="1"/>
    <xf numFmtId="4" fontId="16" fillId="5" borderId="6" xfId="0" applyNumberFormat="1" applyFont="1" applyFill="1" applyBorder="1"/>
    <xf numFmtId="4" fontId="0" fillId="5" borderId="0" xfId="0" applyNumberFormat="1" applyFill="1"/>
    <xf numFmtId="4" fontId="17" fillId="0" borderId="6" xfId="0" applyNumberFormat="1" applyFont="1" applyBorder="1"/>
    <xf numFmtId="0" fontId="18" fillId="5" borderId="6" xfId="0" applyFont="1" applyFill="1" applyBorder="1" applyAlignment="1">
      <alignment horizontal="left"/>
    </xf>
    <xf numFmtId="0" fontId="13" fillId="5" borderId="6" xfId="0" applyFont="1" applyFill="1" applyBorder="1"/>
    <xf numFmtId="0" fontId="13" fillId="0" borderId="0" xfId="0" applyFont="1"/>
    <xf numFmtId="0" fontId="0" fillId="0" borderId="6" xfId="0" applyBorder="1" applyAlignment="1">
      <alignment horizontal="left" vertical="top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www.wps.cn/officeDocument/2023/relationships/customStorage" Target="customStorage/customStorage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2"/>
  <sheetViews>
    <sheetView tabSelected="1" topLeftCell="A124" zoomScale="130" zoomScaleNormal="130" workbookViewId="0">
      <selection activeCell="F140" sqref="F140"/>
    </sheetView>
  </sheetViews>
  <sheetFormatPr defaultColWidth="9" defaultRowHeight="15"/>
  <cols>
    <col min="1" max="1" width="10.28515625" customWidth="1"/>
    <col min="2" max="2" width="10.42578125" customWidth="1"/>
    <col min="3" max="3" width="49" customWidth="1"/>
    <col min="4" max="4" width="16.7109375" customWidth="1"/>
    <col min="5" max="5" width="17.42578125" customWidth="1"/>
    <col min="6" max="6" width="21.140625" customWidth="1"/>
    <col min="7" max="7" width="15.42578125" customWidth="1"/>
    <col min="8" max="8" width="17.28515625" customWidth="1"/>
    <col min="9" max="9" width="14.85546875" customWidth="1"/>
    <col min="10" max="10" width="16.140625" customWidth="1"/>
    <col min="11" max="12" width="14.85546875" customWidth="1"/>
    <col min="13" max="13" width="13.140625" customWidth="1"/>
    <col min="15" max="15" width="15" customWidth="1"/>
  </cols>
  <sheetData>
    <row r="1" spans="1:5">
      <c r="A1" t="s">
        <v>0</v>
      </c>
    </row>
    <row r="2" spans="1:5">
      <c r="A2" t="s">
        <v>1</v>
      </c>
    </row>
    <row r="3" spans="1:5" ht="18.75">
      <c r="A3" s="42">
        <v>45828</v>
      </c>
      <c r="C3" s="43" t="s">
        <v>2</v>
      </c>
      <c r="D3" s="43"/>
    </row>
    <row r="4" spans="1:5">
      <c r="A4" s="44"/>
    </row>
    <row r="5" spans="1:5">
      <c r="A5" s="44" t="s">
        <v>3</v>
      </c>
    </row>
    <row r="6" spans="1:5">
      <c r="A6" s="1"/>
      <c r="B6" s="1"/>
      <c r="C6" s="1"/>
      <c r="D6" s="1"/>
      <c r="E6" s="1"/>
    </row>
    <row r="7" spans="1:5">
      <c r="A7" s="1" t="s">
        <v>4</v>
      </c>
      <c r="B7" s="1"/>
      <c r="C7" s="1"/>
      <c r="D7" s="1"/>
      <c r="E7" s="1"/>
    </row>
    <row r="8" spans="1:5">
      <c r="A8" s="1" t="s">
        <v>5</v>
      </c>
      <c r="B8" s="1"/>
      <c r="C8" s="1"/>
      <c r="D8" s="1"/>
      <c r="E8" s="1"/>
    </row>
    <row r="9" spans="1:5">
      <c r="A9" s="1" t="s">
        <v>6</v>
      </c>
      <c r="B9" s="1"/>
      <c r="C9" s="1"/>
      <c r="D9" s="1"/>
      <c r="E9" s="1"/>
    </row>
    <row r="10" spans="1:5">
      <c r="A10" s="1"/>
      <c r="B10" s="1"/>
      <c r="C10" s="1"/>
      <c r="D10" s="1"/>
      <c r="E10" s="1"/>
    </row>
    <row r="11" spans="1:5" hidden="1">
      <c r="A11" s="1"/>
      <c r="B11" s="1"/>
      <c r="C11" s="1"/>
      <c r="D11" s="1"/>
      <c r="E11" s="1"/>
    </row>
    <row r="12" spans="1:5" hidden="1">
      <c r="A12" s="1"/>
      <c r="B12" s="1"/>
      <c r="C12" s="1"/>
      <c r="D12" s="1"/>
      <c r="E12" s="1"/>
    </row>
    <row r="13" spans="1:5" hidden="1">
      <c r="A13" s="44"/>
    </row>
    <row r="14" spans="1:5">
      <c r="A14" s="44" t="s">
        <v>7</v>
      </c>
    </row>
    <row r="15" spans="1:5" hidden="1">
      <c r="A15" s="44" t="s">
        <v>8</v>
      </c>
    </row>
    <row r="16" spans="1:5" hidden="1">
      <c r="A16" s="44"/>
    </row>
    <row r="17" spans="1:1" hidden="1">
      <c r="A17" s="44"/>
    </row>
    <row r="18" spans="1:1" hidden="1">
      <c r="A18" s="44"/>
    </row>
    <row r="19" spans="1:1" hidden="1">
      <c r="A19" s="44"/>
    </row>
    <row r="20" spans="1:1" hidden="1">
      <c r="A20" s="44"/>
    </row>
    <row r="21" spans="1:1" hidden="1">
      <c r="A21" s="44"/>
    </row>
    <row r="22" spans="1:1" hidden="1">
      <c r="A22" s="44"/>
    </row>
    <row r="23" spans="1:1" hidden="1">
      <c r="A23" s="44"/>
    </row>
    <row r="24" spans="1:1" hidden="1">
      <c r="A24" s="44"/>
    </row>
    <row r="25" spans="1:1" hidden="1">
      <c r="A25" s="44"/>
    </row>
    <row r="26" spans="1:1" hidden="1">
      <c r="A26" s="44"/>
    </row>
    <row r="27" spans="1:1" hidden="1">
      <c r="A27" s="44"/>
    </row>
    <row r="28" spans="1:1" hidden="1">
      <c r="A28" s="44"/>
    </row>
    <row r="29" spans="1:1" hidden="1">
      <c r="A29" s="44"/>
    </row>
    <row r="30" spans="1:1" hidden="1">
      <c r="A30" s="44"/>
    </row>
    <row r="31" spans="1:1" hidden="1">
      <c r="A31" s="44"/>
    </row>
    <row r="32" spans="1:1" hidden="1">
      <c r="A32" s="44"/>
    </row>
    <row r="33" spans="1:7" hidden="1">
      <c r="A33" s="44"/>
    </row>
    <row r="34" spans="1:7" hidden="1">
      <c r="A34" s="44"/>
    </row>
    <row r="35" spans="1:7" hidden="1">
      <c r="A35" s="44"/>
    </row>
    <row r="36" spans="1:7" hidden="1">
      <c r="A36" s="44"/>
    </row>
    <row r="37" spans="1:7" hidden="1">
      <c r="A37" s="44"/>
    </row>
    <row r="38" spans="1:7" hidden="1">
      <c r="A38" s="44"/>
    </row>
    <row r="39" spans="1:7" hidden="1">
      <c r="A39" s="44"/>
    </row>
    <row r="40" spans="1:7" hidden="1">
      <c r="A40" s="44"/>
    </row>
    <row r="41" spans="1:7" hidden="1">
      <c r="A41" s="44"/>
    </row>
    <row r="42" spans="1:7">
      <c r="A42" s="44"/>
    </row>
    <row r="43" spans="1:7">
      <c r="A43" t="s">
        <v>9</v>
      </c>
    </row>
    <row r="44" spans="1:7">
      <c r="A44" t="s">
        <v>10</v>
      </c>
    </row>
    <row r="45" spans="1:7">
      <c r="A45" t="s">
        <v>11</v>
      </c>
    </row>
    <row r="46" spans="1:7" hidden="1">
      <c r="G46" s="45"/>
    </row>
    <row r="47" spans="1:7" hidden="1">
      <c r="A47" s="45"/>
      <c r="B47" s="45"/>
      <c r="C47" s="45"/>
      <c r="D47" s="45"/>
      <c r="E47" s="45"/>
      <c r="F47" s="45"/>
      <c r="G47" s="45"/>
    </row>
    <row r="48" spans="1:7" hidden="1">
      <c r="A48" s="45"/>
      <c r="B48" s="45"/>
      <c r="C48" s="45"/>
      <c r="D48" s="45"/>
      <c r="E48" s="45"/>
      <c r="F48" s="45"/>
      <c r="G48" s="45"/>
    </row>
    <row r="49" spans="1:7" hidden="1">
      <c r="A49" s="45"/>
      <c r="B49" s="45"/>
      <c r="C49" s="45"/>
      <c r="D49" s="45"/>
      <c r="E49" s="45"/>
      <c r="F49" s="45"/>
      <c r="G49" s="45"/>
    </row>
    <row r="50" spans="1:7" hidden="1">
      <c r="A50" s="45"/>
      <c r="B50" s="45"/>
      <c r="C50" s="45"/>
      <c r="D50" s="45"/>
      <c r="E50" s="45"/>
      <c r="F50" s="45"/>
      <c r="G50" s="45"/>
    </row>
    <row r="51" spans="1:7" hidden="1">
      <c r="A51" s="45"/>
      <c r="B51" s="45"/>
      <c r="C51" s="45"/>
      <c r="D51" s="45"/>
      <c r="E51" s="45"/>
      <c r="F51" s="45"/>
      <c r="G51" s="45"/>
    </row>
    <row r="52" spans="1:7" hidden="1">
      <c r="A52" s="45"/>
      <c r="B52" s="45"/>
      <c r="C52" s="45"/>
      <c r="D52" s="45"/>
      <c r="E52" s="45"/>
      <c r="F52" s="45"/>
      <c r="G52" s="45"/>
    </row>
    <row r="53" spans="1:7" hidden="1">
      <c r="A53" s="45"/>
      <c r="B53" s="45"/>
      <c r="C53" s="45"/>
      <c r="D53" s="45"/>
      <c r="E53" s="45"/>
      <c r="F53" s="45"/>
      <c r="G53" s="45"/>
    </row>
    <row r="54" spans="1:7" hidden="1">
      <c r="A54" s="45"/>
      <c r="B54" s="45"/>
      <c r="C54" s="45"/>
      <c r="D54" s="45"/>
      <c r="E54" s="45"/>
      <c r="F54" s="45"/>
      <c r="G54" s="45"/>
    </row>
    <row r="55" spans="1:7" hidden="1">
      <c r="A55" s="45"/>
      <c r="B55" s="45"/>
      <c r="C55" s="45"/>
      <c r="D55" s="45"/>
      <c r="E55" s="45"/>
      <c r="F55" s="45"/>
      <c r="G55" s="45"/>
    </row>
    <row r="56" spans="1:7" hidden="1">
      <c r="G56" s="45"/>
    </row>
    <row r="57" spans="1:7" hidden="1">
      <c r="A57" s="46"/>
      <c r="B57" s="1"/>
      <c r="C57" s="1"/>
      <c r="D57" s="1"/>
      <c r="E57" s="1"/>
      <c r="F57" s="1"/>
      <c r="G57" s="45"/>
    </row>
    <row r="58" spans="1:7" hidden="1">
      <c r="A58" s="45"/>
      <c r="B58" s="45"/>
      <c r="C58" s="45"/>
      <c r="D58" s="45"/>
      <c r="E58" s="45"/>
      <c r="F58" s="45"/>
      <c r="G58" s="45"/>
    </row>
    <row r="59" spans="1:7" hidden="1">
      <c r="A59" s="45"/>
      <c r="G59" s="45"/>
    </row>
    <row r="60" spans="1:7" hidden="1">
      <c r="A60" s="45"/>
      <c r="B60" s="45"/>
      <c r="C60" s="45"/>
      <c r="D60" s="45"/>
      <c r="E60" s="45"/>
      <c r="F60" s="45"/>
      <c r="G60" s="45"/>
    </row>
    <row r="61" spans="1:7" hidden="1">
      <c r="G61" s="45"/>
    </row>
    <row r="62" spans="1:7" hidden="1">
      <c r="A62" s="47"/>
      <c r="B62" s="45"/>
      <c r="C62" s="45"/>
      <c r="D62" s="45"/>
      <c r="E62" s="45"/>
      <c r="F62" s="45"/>
      <c r="G62" s="45"/>
    </row>
    <row r="63" spans="1:7" hidden="1">
      <c r="A63" s="45"/>
      <c r="B63" s="45"/>
      <c r="C63" s="45"/>
      <c r="D63" s="45"/>
      <c r="E63" s="45"/>
      <c r="F63" s="45"/>
      <c r="G63" s="45"/>
    </row>
    <row r="64" spans="1:7" hidden="1">
      <c r="A64" s="45"/>
      <c r="B64" s="45"/>
      <c r="C64" s="45"/>
      <c r="D64" s="45"/>
      <c r="E64" s="45"/>
      <c r="F64" s="45"/>
      <c r="G64" s="45"/>
    </row>
    <row r="65" spans="1:7" hidden="1">
      <c r="A65" s="45"/>
      <c r="B65" s="45"/>
      <c r="C65" s="45"/>
      <c r="D65" s="45"/>
      <c r="E65" s="45"/>
      <c r="F65" s="45"/>
      <c r="G65" s="45"/>
    </row>
    <row r="66" spans="1:7" hidden="1">
      <c r="A66" s="45"/>
      <c r="B66" s="45"/>
      <c r="C66" s="45"/>
      <c r="D66" s="45"/>
      <c r="E66" s="45"/>
      <c r="F66" s="45"/>
      <c r="G66" s="45"/>
    </row>
    <row r="67" spans="1:7" hidden="1">
      <c r="A67" s="45"/>
      <c r="G67" s="45"/>
    </row>
    <row r="68" spans="1:7" hidden="1">
      <c r="A68" s="45"/>
      <c r="G68" s="45"/>
    </row>
    <row r="69" spans="1:7" hidden="1">
      <c r="A69" s="45"/>
      <c r="G69" s="45"/>
    </row>
    <row r="70" spans="1:7" hidden="1">
      <c r="A70" s="45"/>
      <c r="G70" s="45"/>
    </row>
    <row r="71" spans="1:7" hidden="1">
      <c r="G71" s="45"/>
    </row>
    <row r="72" spans="1:7" hidden="1">
      <c r="G72" s="45"/>
    </row>
    <row r="73" spans="1:7" hidden="1">
      <c r="G73" s="45"/>
    </row>
    <row r="74" spans="1:7" hidden="1">
      <c r="G74" s="45"/>
    </row>
    <row r="75" spans="1:7" hidden="1">
      <c r="G75" s="45"/>
    </row>
    <row r="76" spans="1:7" hidden="1"/>
    <row r="77" spans="1:7" hidden="1">
      <c r="A77" t="s">
        <v>12</v>
      </c>
    </row>
    <row r="78" spans="1:7" hidden="1"/>
    <row r="79" spans="1:7" hidden="1">
      <c r="A79" t="s">
        <v>13</v>
      </c>
    </row>
    <row r="80" spans="1:7" hidden="1">
      <c r="A80" t="s">
        <v>14</v>
      </c>
    </row>
    <row r="81" spans="1:5" hidden="1">
      <c r="A81" t="s">
        <v>15</v>
      </c>
    </row>
    <row r="82" spans="1:5" hidden="1"/>
    <row r="83" spans="1:5" hidden="1">
      <c r="A83" t="s">
        <v>16</v>
      </c>
    </row>
    <row r="84" spans="1:5" hidden="1"/>
    <row r="85" spans="1:5" hidden="1"/>
    <row r="86" spans="1:5" hidden="1"/>
    <row r="87" spans="1:5" hidden="1"/>
    <row r="88" spans="1:5" hidden="1">
      <c r="A88" s="1"/>
      <c r="B88" s="1"/>
      <c r="C88" s="1"/>
      <c r="D88" s="1"/>
      <c r="E88" s="1"/>
    </row>
    <row r="89" spans="1:5" hidden="1">
      <c r="A89" s="1"/>
      <c r="B89" s="1"/>
      <c r="C89" s="1"/>
      <c r="D89" s="1"/>
      <c r="E89" s="1"/>
    </row>
    <row r="90" spans="1:5" hidden="1"/>
    <row r="91" spans="1:5" hidden="1"/>
    <row r="92" spans="1:5" hidden="1"/>
    <row r="93" spans="1:5" hidden="1"/>
    <row r="94" spans="1:5" hidden="1"/>
    <row r="95" spans="1:5" hidden="1"/>
    <row r="96" spans="1:5" hidden="1"/>
    <row r="97" spans="1:7" hidden="1"/>
    <row r="98" spans="1:7" hidden="1"/>
    <row r="99" spans="1:7" hidden="1"/>
    <row r="100" spans="1:7" hidden="1"/>
    <row r="101" spans="1:7" hidden="1">
      <c r="D101" s="1"/>
      <c r="E101" s="1"/>
      <c r="F101" s="1"/>
    </row>
    <row r="102" spans="1:7" hidden="1">
      <c r="D102" s="1"/>
      <c r="E102" s="1"/>
      <c r="F102" s="1"/>
    </row>
    <row r="103" spans="1:7" hidden="1">
      <c r="D103" s="1"/>
      <c r="E103" s="1"/>
      <c r="F103" s="1"/>
    </row>
    <row r="104" spans="1:7" hidden="1">
      <c r="D104" s="48"/>
      <c r="E104" s="48"/>
      <c r="F104" s="48"/>
      <c r="G104" s="49"/>
    </row>
    <row r="105" spans="1:7">
      <c r="A105" t="s">
        <v>12</v>
      </c>
      <c r="F105" s="1"/>
    </row>
    <row r="106" spans="1:7">
      <c r="A106" t="s">
        <v>17</v>
      </c>
      <c r="F106" s="1"/>
    </row>
    <row r="107" spans="1:7">
      <c r="F107" s="1"/>
    </row>
    <row r="108" spans="1:7">
      <c r="A108" t="s">
        <v>13</v>
      </c>
      <c r="F108" s="1"/>
    </row>
    <row r="109" spans="1:7">
      <c r="A109" t="s">
        <v>14</v>
      </c>
      <c r="F109" s="1"/>
    </row>
    <row r="110" spans="1:7">
      <c r="A110" t="s">
        <v>15</v>
      </c>
      <c r="F110" s="1"/>
    </row>
    <row r="111" spans="1:7">
      <c r="A111" t="s">
        <v>18</v>
      </c>
      <c r="F111" s="1"/>
    </row>
    <row r="112" spans="1:7">
      <c r="A112" s="40"/>
      <c r="B112" s="40"/>
      <c r="C112" s="40"/>
      <c r="F112" s="1"/>
    </row>
    <row r="113" spans="1:8">
      <c r="A113" t="s">
        <v>19</v>
      </c>
      <c r="D113" s="1"/>
      <c r="E113" s="1"/>
      <c r="F113" s="1"/>
    </row>
    <row r="114" spans="1:8">
      <c r="A114" s="1" t="s">
        <v>20</v>
      </c>
      <c r="B114" s="1"/>
      <c r="C114" s="1"/>
      <c r="D114" s="1"/>
      <c r="E114" s="1"/>
      <c r="F114" s="1"/>
    </row>
    <row r="115" spans="1:8">
      <c r="A115" s="1" t="s">
        <v>21</v>
      </c>
      <c r="B115" s="1"/>
      <c r="C115" s="1"/>
      <c r="D115" s="1"/>
      <c r="E115" s="1"/>
      <c r="F115" s="1"/>
    </row>
    <row r="116" spans="1:8">
      <c r="A116" t="s">
        <v>22</v>
      </c>
      <c r="D116" s="1"/>
      <c r="E116" s="1"/>
      <c r="F116" s="1"/>
    </row>
    <row r="117" spans="1:8" hidden="1">
      <c r="D117" s="1"/>
      <c r="E117" s="1"/>
      <c r="F117" s="1"/>
    </row>
    <row r="118" spans="1:8" hidden="1">
      <c r="D118" s="1"/>
      <c r="E118" s="1"/>
      <c r="F118" s="1"/>
    </row>
    <row r="119" spans="1:8" hidden="1">
      <c r="A119" s="1"/>
      <c r="B119" s="1"/>
      <c r="C119" s="1"/>
      <c r="D119" s="1"/>
      <c r="E119" s="1"/>
      <c r="F119" s="1"/>
      <c r="G119" s="1"/>
    </row>
    <row r="120" spans="1:8" hidden="1">
      <c r="A120" s="1"/>
      <c r="B120" s="1"/>
      <c r="C120" s="1"/>
      <c r="D120" s="1"/>
      <c r="E120" s="1"/>
      <c r="F120" s="1"/>
      <c r="G120" s="1"/>
    </row>
    <row r="121" spans="1:8" hidden="1">
      <c r="A121" s="1"/>
      <c r="B121" s="1"/>
      <c r="C121" s="1"/>
      <c r="D121" s="1"/>
      <c r="E121" s="1"/>
      <c r="F121" s="1"/>
      <c r="G121" s="1"/>
    </row>
    <row r="122" spans="1:8">
      <c r="A122" s="1"/>
      <c r="B122" s="1"/>
      <c r="C122" s="1"/>
      <c r="D122" s="1"/>
      <c r="E122" s="1"/>
      <c r="F122" s="1"/>
      <c r="G122" s="1"/>
    </row>
    <row r="123" spans="1:8">
      <c r="A123" s="1" t="s">
        <v>23</v>
      </c>
      <c r="B123" s="1"/>
      <c r="C123" s="1"/>
      <c r="D123" s="1"/>
      <c r="E123" s="1"/>
      <c r="F123" s="1"/>
      <c r="G123" s="1"/>
      <c r="H123" s="1"/>
    </row>
    <row r="124" spans="1:8">
      <c r="A124" s="1" t="s">
        <v>24</v>
      </c>
      <c r="B124" s="1"/>
      <c r="C124" s="1"/>
      <c r="D124" s="1"/>
      <c r="E124" s="1"/>
      <c r="F124" s="1"/>
      <c r="G124" s="1"/>
      <c r="H124" s="1"/>
    </row>
    <row r="125" spans="1:8">
      <c r="A125" s="1" t="s">
        <v>25</v>
      </c>
      <c r="B125" s="1"/>
      <c r="C125" s="1"/>
      <c r="D125" s="1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 hidden="1">
      <c r="A127" s="1"/>
      <c r="B127" s="1"/>
      <c r="C127" s="1"/>
      <c r="D127" s="1"/>
      <c r="E127" s="1"/>
      <c r="F127" s="1"/>
      <c r="G127" s="1"/>
      <c r="H127" s="1"/>
    </row>
    <row r="128" spans="1:8" hidden="1">
      <c r="A128" s="1"/>
      <c r="B128" s="1"/>
      <c r="C128" s="1"/>
      <c r="D128" s="1"/>
      <c r="E128" s="1"/>
      <c r="F128" s="1"/>
      <c r="G128" s="1"/>
      <c r="H128" s="1"/>
    </row>
    <row r="129" spans="1:9" hidden="1">
      <c r="A129" s="1"/>
      <c r="B129" s="1"/>
      <c r="C129" s="1"/>
      <c r="D129" s="1"/>
      <c r="E129" s="1"/>
      <c r="F129" s="1"/>
      <c r="G129" s="1"/>
      <c r="H129" s="1"/>
    </row>
    <row r="130" spans="1:9" hidden="1">
      <c r="A130" s="1"/>
      <c r="B130" s="1"/>
      <c r="C130" s="1"/>
      <c r="D130" s="1"/>
      <c r="E130" s="1"/>
      <c r="F130" s="1"/>
      <c r="G130" s="1"/>
      <c r="H130" s="1"/>
    </row>
    <row r="131" spans="1:9" hidden="1">
      <c r="A131" s="1"/>
      <c r="B131" s="1"/>
      <c r="C131" s="1"/>
      <c r="D131" s="1"/>
      <c r="E131" s="1"/>
      <c r="F131" s="1"/>
      <c r="G131" s="1"/>
      <c r="H131" s="1"/>
    </row>
    <row r="132" spans="1:9" hidden="1">
      <c r="A132" s="1"/>
      <c r="B132" s="1"/>
      <c r="C132" s="1"/>
      <c r="D132" s="1"/>
      <c r="E132" s="1"/>
      <c r="F132" s="1"/>
      <c r="G132" s="1"/>
      <c r="H132" s="1"/>
    </row>
    <row r="133" spans="1:9" hidden="1">
      <c r="A133" s="1"/>
      <c r="B133" s="1"/>
      <c r="C133" s="1"/>
      <c r="D133" s="1"/>
      <c r="E133" s="1"/>
      <c r="F133" s="1"/>
      <c r="G133" s="1"/>
      <c r="H133" s="1"/>
    </row>
    <row r="134" spans="1:9" s="1" customFormat="1" hidden="1"/>
    <row r="135" spans="1:9">
      <c r="A135" s="1"/>
      <c r="B135" s="1"/>
      <c r="C135" s="1"/>
      <c r="D135" s="1"/>
      <c r="E135" s="1"/>
      <c r="F135" s="1"/>
      <c r="G135" s="1"/>
      <c r="H135" s="1"/>
    </row>
    <row r="136" spans="1:9">
      <c r="A136" s="1"/>
      <c r="B136" s="1"/>
      <c r="C136" s="1"/>
      <c r="D136" s="1"/>
      <c r="E136" s="1"/>
      <c r="F136" s="1"/>
      <c r="G136" s="1"/>
      <c r="H136" s="1"/>
    </row>
    <row r="137" spans="1:9">
      <c r="D137" s="50" t="s">
        <v>26</v>
      </c>
      <c r="E137" s="51" t="s">
        <v>27</v>
      </c>
      <c r="F137" s="50" t="s">
        <v>28</v>
      </c>
      <c r="G137" s="50" t="s">
        <v>29</v>
      </c>
    </row>
    <row r="138" spans="1:9">
      <c r="A138" s="52" t="s">
        <v>30</v>
      </c>
      <c r="B138" s="52"/>
      <c r="C138" s="52"/>
      <c r="D138" s="53">
        <f>D139+D140+D141+D142+D143+D144+D145+D146+D147+D149+D150+D152+D153</f>
        <v>455000000</v>
      </c>
      <c r="E138" s="53">
        <f>E139+E140+E141+E142+E143+E144+E145+E146+E147+E149+E150+E152+E153</f>
        <v>6270000</v>
      </c>
      <c r="F138" s="53">
        <f>F139+F140+F141+F142+F143+F144+F145+F146+F147+F149+F150+F152+F153</f>
        <v>92438000</v>
      </c>
      <c r="G138" s="54">
        <f>D138+E138+F138</f>
        <v>553708000</v>
      </c>
      <c r="H138" s="7"/>
      <c r="I138" s="7"/>
    </row>
    <row r="139" spans="1:9">
      <c r="A139" s="39">
        <v>732121</v>
      </c>
      <c r="B139" s="39"/>
      <c r="C139" s="39" t="s">
        <v>31</v>
      </c>
      <c r="D139" s="55"/>
      <c r="E139" s="55">
        <v>6270000</v>
      </c>
      <c r="F139" s="55"/>
      <c r="G139" s="55">
        <f>D139+E139+F139</f>
        <v>6270000</v>
      </c>
      <c r="H139" s="7"/>
    </row>
    <row r="140" spans="1:9">
      <c r="A140" s="39">
        <v>742111</v>
      </c>
      <c r="B140" s="39"/>
      <c r="C140" s="39" t="s">
        <v>32</v>
      </c>
      <c r="D140" s="55"/>
      <c r="E140" s="55"/>
      <c r="F140" s="56">
        <v>65000000</v>
      </c>
      <c r="G140" s="55">
        <f t="shared" ref="G140:G154" si="0">D140+E140+F140</f>
        <v>65000000</v>
      </c>
      <c r="H140" s="7"/>
      <c r="I140" s="7"/>
    </row>
    <row r="141" spans="1:9">
      <c r="A141" s="39"/>
      <c r="B141" s="39"/>
      <c r="C141" s="39" t="s">
        <v>33</v>
      </c>
      <c r="D141" s="55"/>
      <c r="E141" s="55"/>
      <c r="F141" s="55">
        <v>3500000</v>
      </c>
      <c r="G141" s="55">
        <f t="shared" si="0"/>
        <v>3500000</v>
      </c>
      <c r="H141" s="7"/>
    </row>
    <row r="142" spans="1:9">
      <c r="A142" s="39"/>
      <c r="B142" s="39"/>
      <c r="C142" s="39" t="s">
        <v>34</v>
      </c>
      <c r="D142" s="55"/>
      <c r="E142" s="55"/>
      <c r="F142" s="55">
        <v>1000000</v>
      </c>
      <c r="G142" s="55">
        <f t="shared" si="0"/>
        <v>1000000</v>
      </c>
      <c r="H142" s="7"/>
    </row>
    <row r="143" spans="1:9">
      <c r="A143" s="39">
        <v>745101</v>
      </c>
      <c r="B143" s="39"/>
      <c r="C143" s="39" t="s">
        <v>35</v>
      </c>
      <c r="E143" s="55"/>
      <c r="F143" s="55">
        <v>3000000</v>
      </c>
      <c r="G143" s="55">
        <f t="shared" si="0"/>
        <v>3000000</v>
      </c>
      <c r="H143" s="7"/>
    </row>
    <row r="144" spans="1:9">
      <c r="A144" s="57"/>
      <c r="B144" s="25"/>
      <c r="C144" s="58" t="s">
        <v>36</v>
      </c>
      <c r="D144" s="25"/>
      <c r="E144" s="55"/>
      <c r="F144" s="55">
        <v>5025000</v>
      </c>
      <c r="G144" s="55">
        <f t="shared" si="0"/>
        <v>5025000</v>
      </c>
    </row>
    <row r="145" spans="1:15">
      <c r="A145" s="39"/>
      <c r="B145" s="39"/>
      <c r="C145" s="39" t="s">
        <v>37</v>
      </c>
      <c r="D145" s="25"/>
      <c r="E145" s="55"/>
      <c r="F145" s="55">
        <v>7563000</v>
      </c>
      <c r="G145" s="55">
        <f t="shared" si="0"/>
        <v>7563000</v>
      </c>
    </row>
    <row r="146" spans="1:15">
      <c r="A146" s="39"/>
      <c r="B146" s="39"/>
      <c r="C146" s="39" t="s">
        <v>38</v>
      </c>
      <c r="D146" s="25"/>
      <c r="E146" s="55"/>
      <c r="F146" s="55">
        <v>6250000</v>
      </c>
      <c r="G146" s="55">
        <f t="shared" si="0"/>
        <v>6250000</v>
      </c>
      <c r="I146" s="7"/>
    </row>
    <row r="147" spans="1:15">
      <c r="A147" s="39"/>
      <c r="B147" s="39"/>
      <c r="C147" s="39" t="s">
        <v>39</v>
      </c>
      <c r="D147" s="25"/>
      <c r="E147" s="55"/>
      <c r="F147" s="55">
        <v>900000</v>
      </c>
      <c r="G147" s="55">
        <f t="shared" si="0"/>
        <v>900000</v>
      </c>
      <c r="I147" s="7"/>
    </row>
    <row r="148" spans="1:15" hidden="1">
      <c r="A148" s="39"/>
      <c r="B148" s="39"/>
      <c r="C148" s="39"/>
      <c r="D148" s="25"/>
      <c r="E148" s="55"/>
      <c r="F148" s="55"/>
      <c r="G148" s="55">
        <f t="shared" si="0"/>
        <v>0</v>
      </c>
    </row>
    <row r="149" spans="1:15">
      <c r="A149" s="39">
        <v>7711</v>
      </c>
      <c r="B149" s="39"/>
      <c r="C149" s="39" t="s">
        <v>40</v>
      </c>
      <c r="D149" s="25"/>
      <c r="E149" s="55"/>
      <c r="F149" s="55">
        <v>200000</v>
      </c>
      <c r="G149" s="55">
        <f t="shared" si="0"/>
        <v>200000</v>
      </c>
    </row>
    <row r="150" spans="1:15">
      <c r="A150" s="58">
        <v>79111</v>
      </c>
      <c r="C150" s="58" t="s">
        <v>41</v>
      </c>
      <c r="D150" s="7"/>
      <c r="E150" s="25"/>
      <c r="G150" s="55">
        <f t="shared" si="0"/>
        <v>0</v>
      </c>
    </row>
    <row r="151" spans="1:15" hidden="1">
      <c r="A151" s="25"/>
      <c r="B151" s="25"/>
      <c r="C151" s="25"/>
      <c r="D151" s="25"/>
      <c r="E151" s="25"/>
      <c r="F151" s="25"/>
      <c r="G151" s="25">
        <f t="shared" si="0"/>
        <v>0</v>
      </c>
    </row>
    <row r="152" spans="1:15">
      <c r="A152" s="39">
        <v>791111</v>
      </c>
      <c r="B152" s="39"/>
      <c r="C152" s="39" t="s">
        <v>42</v>
      </c>
      <c r="D152" s="55">
        <v>455000000</v>
      </c>
      <c r="E152" s="25"/>
      <c r="F152" s="25"/>
      <c r="G152" s="59">
        <f t="shared" si="0"/>
        <v>455000000</v>
      </c>
      <c r="H152" s="7"/>
    </row>
    <row r="153" spans="1:15">
      <c r="A153" s="39">
        <v>79111</v>
      </c>
      <c r="B153" s="39"/>
      <c r="C153" s="39" t="s">
        <v>43</v>
      </c>
      <c r="D153" s="55"/>
      <c r="E153" s="25"/>
      <c r="F153" s="25"/>
      <c r="G153" s="59">
        <f t="shared" si="0"/>
        <v>0</v>
      </c>
    </row>
    <row r="154" spans="1:15">
      <c r="A154" s="52" t="s">
        <v>44</v>
      </c>
      <c r="B154" s="52"/>
      <c r="C154" s="52"/>
      <c r="D154" s="54">
        <f>D157+D158+D162+D163+D167+D169+D173+D174+D176+D179+D200+D219+D254+D276+D290+D317+D321+D323+D325+D326+D328+D329+D330+D358</f>
        <v>454727000</v>
      </c>
      <c r="E154" s="54">
        <f>E157+E158+E162+E163+E167+E169+E173+E174+E176+E179+E200+E219+E254+E276+E290+E317+E321+E323+E325+E326+E328+E329+E330+E358</f>
        <v>6270000</v>
      </c>
      <c r="F154" s="54">
        <f>F157+F158+F162+F163+F167+F169+F173+F174+F176+F179+F200+F219+F254+F276+F290+F317+F321+F323+F325+F326+F328+F329+F330+F358</f>
        <v>91932500</v>
      </c>
      <c r="G154" s="54">
        <f t="shared" si="0"/>
        <v>552929500</v>
      </c>
      <c r="H154" s="7"/>
      <c r="I154" s="7"/>
      <c r="J154" s="7"/>
      <c r="K154" s="7"/>
    </row>
    <row r="155" spans="1:15">
      <c r="A155" s="39"/>
      <c r="B155" s="60" t="s">
        <v>45</v>
      </c>
      <c r="C155" s="60"/>
      <c r="D155" s="55"/>
      <c r="E155" s="55"/>
      <c r="F155" s="55"/>
      <c r="G155" s="55"/>
      <c r="H155" s="7"/>
      <c r="I155" s="7"/>
    </row>
    <row r="156" spans="1:15">
      <c r="A156" s="25" t="s">
        <v>46</v>
      </c>
      <c r="B156" s="25"/>
      <c r="C156" s="25" t="s">
        <v>47</v>
      </c>
      <c r="D156" s="59"/>
      <c r="E156" s="59"/>
      <c r="F156" s="59"/>
      <c r="G156" s="59"/>
      <c r="H156" s="61"/>
    </row>
    <row r="157" spans="1:15">
      <c r="A157" s="33">
        <v>411111</v>
      </c>
      <c r="B157" s="33"/>
      <c r="C157" s="33" t="s">
        <v>48</v>
      </c>
      <c r="D157" s="62">
        <v>220000000</v>
      </c>
      <c r="E157" s="63"/>
      <c r="F157" s="63">
        <v>6000000</v>
      </c>
      <c r="G157" s="63">
        <f>D157+E157+F157</f>
        <v>226000000</v>
      </c>
      <c r="H157" s="7"/>
      <c r="I157" s="7"/>
      <c r="J157" s="7"/>
      <c r="K157" s="7"/>
      <c r="L157" s="7"/>
      <c r="M157" s="7"/>
      <c r="O157" s="7"/>
    </row>
    <row r="158" spans="1:15">
      <c r="A158" s="33">
        <v>412</v>
      </c>
      <c r="B158" s="33"/>
      <c r="C158" s="33" t="s">
        <v>49</v>
      </c>
      <c r="D158" s="62">
        <f>D159+D160</f>
        <v>33330000</v>
      </c>
      <c r="E158" s="63"/>
      <c r="F158" s="64">
        <f>F159+F160</f>
        <v>909000</v>
      </c>
      <c r="G158" s="63">
        <f>D158+E158+F158</f>
        <v>34239000</v>
      </c>
      <c r="H158" s="7"/>
    </row>
    <row r="159" spans="1:15">
      <c r="A159" s="25"/>
      <c r="B159" s="24" t="s">
        <v>50</v>
      </c>
      <c r="C159" s="25" t="s">
        <v>51</v>
      </c>
      <c r="D159" s="37">
        <f>D157*0.1</f>
        <v>22000000</v>
      </c>
      <c r="E159" s="59"/>
      <c r="F159" s="59">
        <v>600000</v>
      </c>
      <c r="G159" s="55">
        <f>D159+E159+F159</f>
        <v>22600000</v>
      </c>
      <c r="H159" s="7"/>
    </row>
    <row r="160" spans="1:15">
      <c r="A160" s="25"/>
      <c r="B160" s="24" t="s">
        <v>52</v>
      </c>
      <c r="C160" s="25" t="s">
        <v>53</v>
      </c>
      <c r="D160" s="37">
        <f>D157*0.0515</f>
        <v>11330000</v>
      </c>
      <c r="E160" s="59"/>
      <c r="F160" s="7">
        <v>309000</v>
      </c>
      <c r="G160" s="55">
        <f>D160+E160+F160</f>
        <v>11639000</v>
      </c>
      <c r="H160" s="7"/>
    </row>
    <row r="161" spans="1:9">
      <c r="A161" s="25"/>
      <c r="B161" s="65" t="s">
        <v>54</v>
      </c>
      <c r="C161" s="65"/>
      <c r="D161" s="25"/>
      <c r="E161" s="59"/>
      <c r="F161" s="25"/>
      <c r="G161" s="25"/>
    </row>
    <row r="162" spans="1:9">
      <c r="A162" s="33">
        <v>411111</v>
      </c>
      <c r="B162" s="33"/>
      <c r="C162" s="33" t="s">
        <v>48</v>
      </c>
      <c r="D162" s="63">
        <v>88000000</v>
      </c>
      <c r="E162" s="63"/>
      <c r="F162" s="33"/>
      <c r="G162" s="63">
        <f>D162+E162+F162</f>
        <v>88000000</v>
      </c>
    </row>
    <row r="163" spans="1:9">
      <c r="A163" s="33">
        <v>412</v>
      </c>
      <c r="B163" s="33"/>
      <c r="C163" s="33" t="s">
        <v>49</v>
      </c>
      <c r="D163" s="66">
        <f>D164+D165</f>
        <v>13332000</v>
      </c>
      <c r="E163" s="63"/>
      <c r="F163" s="33"/>
      <c r="G163" s="63">
        <f>D163+E163+F163</f>
        <v>13332000</v>
      </c>
    </row>
    <row r="164" spans="1:9">
      <c r="A164" s="25"/>
      <c r="B164" s="24" t="s">
        <v>50</v>
      </c>
      <c r="C164" s="25" t="s">
        <v>51</v>
      </c>
      <c r="D164" s="37">
        <f>D162*0.1</f>
        <v>8800000</v>
      </c>
      <c r="E164" s="59"/>
      <c r="F164" s="25"/>
      <c r="G164" s="59">
        <f>D164+E164+F164</f>
        <v>8800000</v>
      </c>
    </row>
    <row r="165" spans="1:9">
      <c r="A165" s="25"/>
      <c r="B165" s="24" t="s">
        <v>52</v>
      </c>
      <c r="C165" s="25" t="s">
        <v>53</v>
      </c>
      <c r="D165" s="37">
        <f>D162*0.0515</f>
        <v>4532000</v>
      </c>
      <c r="E165" s="59"/>
      <c r="F165" s="25"/>
      <c r="G165" s="59">
        <f>D165+E165+F165</f>
        <v>4532000</v>
      </c>
    </row>
    <row r="166" spans="1:9">
      <c r="A166" s="25"/>
      <c r="B166" s="60" t="s">
        <v>45</v>
      </c>
      <c r="C166" s="60"/>
      <c r="D166" s="59"/>
      <c r="E166" s="59"/>
      <c r="F166" s="25"/>
      <c r="G166" s="59"/>
    </row>
    <row r="167" spans="1:9">
      <c r="A167" s="33">
        <v>4131</v>
      </c>
      <c r="B167" s="33"/>
      <c r="C167" s="33" t="s">
        <v>55</v>
      </c>
      <c r="D167" s="63">
        <v>600000</v>
      </c>
      <c r="E167" s="63"/>
      <c r="F167" s="64">
        <v>600000</v>
      </c>
      <c r="G167" s="63">
        <f>D167+E167+F167</f>
        <v>1200000</v>
      </c>
    </row>
    <row r="168" spans="1:9">
      <c r="A168" s="25"/>
      <c r="B168" s="60" t="s">
        <v>45</v>
      </c>
      <c r="C168" s="60"/>
      <c r="D168" s="25"/>
      <c r="E168" s="59"/>
      <c r="F168" s="25"/>
      <c r="G168" s="25"/>
      <c r="I168" s="7"/>
    </row>
    <row r="169" spans="1:9">
      <c r="A169" s="33">
        <v>414</v>
      </c>
      <c r="B169" s="33"/>
      <c r="C169" s="33" t="s">
        <v>56</v>
      </c>
      <c r="D169" s="63">
        <f>D170+D171+D172</f>
        <v>2200000</v>
      </c>
      <c r="E169" s="63">
        <f>E170+E171+E172</f>
        <v>0</v>
      </c>
      <c r="F169" s="63">
        <f>F170+F171+F172</f>
        <v>2600000</v>
      </c>
      <c r="G169" s="63">
        <f t="shared" ref="G169:G174" si="1">D169+E169+F169</f>
        <v>4800000</v>
      </c>
      <c r="H169" s="7"/>
    </row>
    <row r="170" spans="1:9">
      <c r="A170" s="25"/>
      <c r="B170" s="25">
        <v>4141</v>
      </c>
      <c r="C170" s="25" t="s">
        <v>57</v>
      </c>
      <c r="D170" s="59">
        <v>200000</v>
      </c>
      <c r="E170" s="59"/>
      <c r="F170" s="59">
        <v>300000</v>
      </c>
      <c r="G170" s="55">
        <f t="shared" si="1"/>
        <v>500000</v>
      </c>
    </row>
    <row r="171" spans="1:9">
      <c r="A171" s="25"/>
      <c r="B171" s="25">
        <v>4143</v>
      </c>
      <c r="C171" s="25" t="s">
        <v>58</v>
      </c>
      <c r="D171" s="59">
        <v>1000000</v>
      </c>
      <c r="E171" s="59"/>
      <c r="F171" s="37">
        <v>2000000</v>
      </c>
      <c r="G171" s="55">
        <f t="shared" si="1"/>
        <v>3000000</v>
      </c>
    </row>
    <row r="172" spans="1:9">
      <c r="A172" s="25"/>
      <c r="B172" s="25">
        <v>4144</v>
      </c>
      <c r="C172" s="25" t="s">
        <v>59</v>
      </c>
      <c r="D172" s="59">
        <v>1000000</v>
      </c>
      <c r="E172" s="59"/>
      <c r="F172" s="37">
        <v>300000</v>
      </c>
      <c r="G172" s="55">
        <f t="shared" si="1"/>
        <v>1300000</v>
      </c>
    </row>
    <row r="173" spans="1:9">
      <c r="A173" s="33">
        <v>415112</v>
      </c>
      <c r="B173" s="33"/>
      <c r="C173" s="33" t="s">
        <v>60</v>
      </c>
      <c r="D173" s="64">
        <v>2800000</v>
      </c>
      <c r="E173" s="63"/>
      <c r="F173" s="63">
        <v>3000000</v>
      </c>
      <c r="G173" s="63">
        <f t="shared" si="1"/>
        <v>5800000</v>
      </c>
      <c r="H173" s="7"/>
    </row>
    <row r="174" spans="1:9">
      <c r="A174" s="33">
        <v>4161</v>
      </c>
      <c r="B174" s="33"/>
      <c r="C174" s="33" t="s">
        <v>61</v>
      </c>
      <c r="D174" s="63">
        <v>1300000</v>
      </c>
      <c r="E174" s="63"/>
      <c r="F174" s="64">
        <v>1500000</v>
      </c>
      <c r="G174" s="63">
        <f t="shared" si="1"/>
        <v>2800000</v>
      </c>
      <c r="I174" s="7"/>
    </row>
    <row r="175" spans="1:9">
      <c r="A175" s="39"/>
      <c r="B175" s="65" t="s">
        <v>54</v>
      </c>
      <c r="C175" s="65"/>
      <c r="D175" s="39"/>
      <c r="E175" s="55"/>
      <c r="F175" s="55"/>
      <c r="G175" s="55"/>
      <c r="H175" s="7"/>
    </row>
    <row r="176" spans="1:9">
      <c r="A176" s="33">
        <v>415112</v>
      </c>
      <c r="B176" s="33"/>
      <c r="C176" s="33" t="s">
        <v>60</v>
      </c>
      <c r="D176" s="64">
        <v>1200000</v>
      </c>
      <c r="E176" s="63"/>
      <c r="F176" s="63"/>
      <c r="G176" s="63">
        <f>D176+E176+F176</f>
        <v>1200000</v>
      </c>
    </row>
    <row r="177" spans="1:10">
      <c r="A177" s="39"/>
      <c r="B177" s="39"/>
      <c r="C177" s="39"/>
      <c r="D177" s="39"/>
      <c r="E177" s="55"/>
      <c r="F177" s="55"/>
      <c r="G177" s="55"/>
      <c r="H177" s="7"/>
    </row>
    <row r="178" spans="1:10">
      <c r="A178" s="25" t="s">
        <v>62</v>
      </c>
      <c r="B178" s="60" t="s">
        <v>45</v>
      </c>
      <c r="C178" s="60"/>
      <c r="D178" s="25"/>
      <c r="E178" s="25"/>
      <c r="F178" s="25"/>
      <c r="G178" s="25"/>
    </row>
    <row r="179" spans="1:10">
      <c r="A179" s="33">
        <v>421</v>
      </c>
      <c r="B179" s="33"/>
      <c r="C179" s="33" t="s">
        <v>63</v>
      </c>
      <c r="D179" s="63">
        <f>D180+D181+D182+D183+D184+D185+D186+D188+D189+D190+D191+D193+D194+D195+D196+D197+D198+D199</f>
        <v>26610000</v>
      </c>
      <c r="E179" s="63">
        <f>E180+E181+E182+E183+E184+E185+E186+E188+E189+E190+E191+E193+E194+E195+E196+E197+E198+E199</f>
        <v>100000</v>
      </c>
      <c r="F179" s="63">
        <f>F180+F181+F182+F183+F184+F185+F186+F188+F189+F190+F191+F193+F194+F195+F196+F197+F198+F199</f>
        <v>7950000</v>
      </c>
      <c r="G179" s="63">
        <f>D179+E179+F179</f>
        <v>34660000</v>
      </c>
      <c r="H179" s="7"/>
    </row>
    <row r="180" spans="1:10">
      <c r="A180" s="25"/>
      <c r="B180" s="25">
        <v>4211</v>
      </c>
      <c r="C180" s="25" t="s">
        <v>64</v>
      </c>
      <c r="D180" s="7">
        <v>350000</v>
      </c>
      <c r="E180" s="59">
        <v>100000</v>
      </c>
      <c r="F180" s="59">
        <v>450000</v>
      </c>
      <c r="G180" s="55">
        <f>D180+E180+F180</f>
        <v>900000</v>
      </c>
      <c r="H180" s="7"/>
      <c r="J180" s="7"/>
    </row>
    <row r="181" spans="1:10">
      <c r="A181" s="25"/>
      <c r="B181" s="25">
        <v>4212</v>
      </c>
      <c r="C181" s="25" t="s">
        <v>65</v>
      </c>
      <c r="D181" s="59">
        <v>16000000</v>
      </c>
      <c r="E181" s="59"/>
      <c r="F181" s="37">
        <v>5000000</v>
      </c>
      <c r="G181" s="56">
        <f t="shared" ref="G181:G210" si="2">D181+E181+F181</f>
        <v>21000000</v>
      </c>
      <c r="H181" s="7"/>
      <c r="J181" s="7"/>
    </row>
    <row r="182" spans="1:10">
      <c r="A182" s="25"/>
      <c r="B182" s="25">
        <v>4213</v>
      </c>
      <c r="C182" s="25" t="s">
        <v>66</v>
      </c>
      <c r="D182" s="59">
        <v>5000000</v>
      </c>
      <c r="E182" s="59"/>
      <c r="F182" s="37">
        <v>1500000</v>
      </c>
      <c r="G182" s="56">
        <f t="shared" si="2"/>
        <v>6500000</v>
      </c>
      <c r="H182" s="7"/>
      <c r="J182" s="7"/>
    </row>
    <row r="183" spans="1:10">
      <c r="A183" s="25"/>
      <c r="B183" s="25">
        <v>4214</v>
      </c>
      <c r="C183" s="25" t="s">
        <v>67</v>
      </c>
      <c r="D183" s="37">
        <v>1000000</v>
      </c>
      <c r="E183" s="59"/>
      <c r="F183" s="59">
        <v>400000</v>
      </c>
      <c r="G183" s="55">
        <f t="shared" si="2"/>
        <v>1400000</v>
      </c>
      <c r="H183" s="67"/>
      <c r="J183" s="7"/>
    </row>
    <row r="184" spans="1:10">
      <c r="A184" s="25"/>
      <c r="B184" s="25">
        <v>4215</v>
      </c>
      <c r="C184" s="25" t="s">
        <v>68</v>
      </c>
      <c r="D184" s="59">
        <v>100000</v>
      </c>
      <c r="E184" s="59"/>
      <c r="F184" s="37">
        <v>200000</v>
      </c>
      <c r="G184" s="55">
        <f t="shared" si="2"/>
        <v>300000</v>
      </c>
      <c r="H184" s="7"/>
    </row>
    <row r="185" spans="1:10">
      <c r="A185" s="25"/>
      <c r="B185" s="25">
        <v>4216</v>
      </c>
      <c r="C185" s="25" t="s">
        <v>69</v>
      </c>
      <c r="D185" s="59">
        <v>100000</v>
      </c>
      <c r="E185" s="59"/>
      <c r="F185" s="37">
        <v>100000</v>
      </c>
      <c r="G185" s="55">
        <f t="shared" si="2"/>
        <v>200000</v>
      </c>
      <c r="H185" s="7"/>
    </row>
    <row r="186" spans="1:10">
      <c r="A186" s="25"/>
      <c r="B186" s="25">
        <v>4219</v>
      </c>
      <c r="C186" s="25" t="s">
        <v>70</v>
      </c>
      <c r="D186" s="59">
        <v>200000</v>
      </c>
      <c r="E186" s="59"/>
      <c r="F186" s="37">
        <v>300000</v>
      </c>
      <c r="G186" s="55">
        <f t="shared" si="2"/>
        <v>500000</v>
      </c>
      <c r="H186" s="7"/>
    </row>
    <row r="187" spans="1:10">
      <c r="A187" s="25"/>
      <c r="B187" s="65" t="s">
        <v>54</v>
      </c>
      <c r="C187" s="65"/>
      <c r="D187" s="25"/>
      <c r="E187" s="59"/>
      <c r="F187" s="59"/>
      <c r="G187" s="55"/>
      <c r="H187" s="7"/>
    </row>
    <row r="188" spans="1:10">
      <c r="A188" s="25"/>
      <c r="B188" s="25">
        <v>4211</v>
      </c>
      <c r="C188" s="25" t="s">
        <v>64</v>
      </c>
      <c r="D188" s="59">
        <v>200000</v>
      </c>
      <c r="E188" s="59"/>
      <c r="F188" s="59"/>
      <c r="G188" s="55">
        <f t="shared" si="2"/>
        <v>200000</v>
      </c>
      <c r="H188" s="7"/>
      <c r="I188" s="7"/>
    </row>
    <row r="189" spans="1:10">
      <c r="A189" s="25"/>
      <c r="B189" s="25">
        <v>4212</v>
      </c>
      <c r="C189" s="25" t="s">
        <v>65</v>
      </c>
      <c r="D189" s="59">
        <v>1500000</v>
      </c>
      <c r="E189" s="59"/>
      <c r="F189" s="59"/>
      <c r="G189" s="56">
        <f t="shared" si="2"/>
        <v>1500000</v>
      </c>
      <c r="H189" s="7"/>
    </row>
    <row r="190" spans="1:10">
      <c r="A190" s="25"/>
      <c r="B190" s="25">
        <v>4213</v>
      </c>
      <c r="C190" s="25" t="s">
        <v>66</v>
      </c>
      <c r="D190" s="59">
        <v>500000</v>
      </c>
      <c r="E190" s="59"/>
      <c r="F190" s="59"/>
      <c r="G190" s="55">
        <f t="shared" si="2"/>
        <v>500000</v>
      </c>
    </row>
    <row r="191" spans="1:10">
      <c r="A191" s="25"/>
      <c r="B191" s="25">
        <v>4214</v>
      </c>
      <c r="C191" s="25" t="s">
        <v>67</v>
      </c>
      <c r="D191" s="59">
        <v>200000</v>
      </c>
      <c r="E191" s="59"/>
      <c r="F191" s="59"/>
      <c r="G191" s="59">
        <f t="shared" si="2"/>
        <v>200000</v>
      </c>
    </row>
    <row r="192" spans="1:10">
      <c r="A192" s="25"/>
      <c r="B192" s="65" t="s">
        <v>71</v>
      </c>
      <c r="C192" s="65"/>
      <c r="D192" s="59"/>
      <c r="E192" s="59"/>
      <c r="F192" s="59"/>
      <c r="G192" s="59"/>
    </row>
    <row r="193" spans="1:9">
      <c r="A193" s="25"/>
      <c r="B193" s="25">
        <v>4211</v>
      </c>
      <c r="C193" s="25" t="s">
        <v>64</v>
      </c>
      <c r="D193" s="59">
        <v>100000</v>
      </c>
      <c r="E193" s="59"/>
      <c r="F193" s="59"/>
      <c r="G193" s="59">
        <f t="shared" si="2"/>
        <v>100000</v>
      </c>
    </row>
    <row r="194" spans="1:9">
      <c r="A194" s="25"/>
      <c r="B194" s="25">
        <v>4212</v>
      </c>
      <c r="C194" s="25" t="s">
        <v>65</v>
      </c>
      <c r="D194" s="37">
        <v>1000000</v>
      </c>
      <c r="E194" s="59"/>
      <c r="F194" s="59"/>
      <c r="G194" s="59">
        <f t="shared" si="2"/>
        <v>1000000</v>
      </c>
    </row>
    <row r="195" spans="1:9">
      <c r="A195" s="25"/>
      <c r="B195" s="25">
        <v>4213</v>
      </c>
      <c r="C195" s="25" t="s">
        <v>66</v>
      </c>
      <c r="D195" s="59">
        <v>200000</v>
      </c>
      <c r="E195" s="59"/>
      <c r="F195" s="59"/>
      <c r="G195" s="37">
        <f t="shared" si="2"/>
        <v>200000</v>
      </c>
    </row>
    <row r="196" spans="1:9">
      <c r="A196" s="25"/>
      <c r="B196" s="25">
        <v>4214</v>
      </c>
      <c r="C196" s="25" t="s">
        <v>67</v>
      </c>
      <c r="D196" s="59">
        <v>100000</v>
      </c>
      <c r="E196" s="59"/>
      <c r="F196" s="59"/>
      <c r="G196" s="37">
        <f t="shared" si="2"/>
        <v>100000</v>
      </c>
    </row>
    <row r="197" spans="1:9">
      <c r="A197" s="25"/>
      <c r="B197" s="25">
        <v>4215</v>
      </c>
      <c r="C197" s="25" t="s">
        <v>68</v>
      </c>
      <c r="D197" s="59">
        <v>20000</v>
      </c>
      <c r="E197" s="59"/>
      <c r="F197" s="59"/>
      <c r="G197" s="37">
        <f t="shared" si="2"/>
        <v>20000</v>
      </c>
    </row>
    <row r="198" spans="1:9">
      <c r="A198" s="25"/>
      <c r="B198" s="25">
        <v>4216</v>
      </c>
      <c r="C198" s="25" t="s">
        <v>69</v>
      </c>
      <c r="D198" s="59">
        <v>20000</v>
      </c>
      <c r="E198" s="59"/>
      <c r="F198" s="59"/>
      <c r="G198" s="37">
        <f t="shared" si="2"/>
        <v>20000</v>
      </c>
    </row>
    <row r="199" spans="1:9">
      <c r="A199" s="25"/>
      <c r="B199" s="25">
        <v>4219</v>
      </c>
      <c r="C199" s="25" t="s">
        <v>70</v>
      </c>
      <c r="D199" s="59">
        <v>20000</v>
      </c>
      <c r="E199" s="59"/>
      <c r="F199" s="59"/>
      <c r="G199" s="37">
        <f t="shared" si="2"/>
        <v>20000</v>
      </c>
    </row>
    <row r="200" spans="1:9">
      <c r="A200" s="33">
        <v>422</v>
      </c>
      <c r="B200" s="33"/>
      <c r="C200" s="33" t="s">
        <v>72</v>
      </c>
      <c r="D200" s="63">
        <f>D202+D203+D207+D208+D209+D210+D213+D214+D215+D217+D218</f>
        <v>3750000</v>
      </c>
      <c r="E200" s="63">
        <f>E202+E203+E207+E208+E209+E210+E213+E214+E215+E217+E218</f>
        <v>570000</v>
      </c>
      <c r="F200" s="63">
        <f>F202+F203+F207+F208+F209+F210+F213+F214+F215+F217+F218</f>
        <v>6730000</v>
      </c>
      <c r="G200" s="64">
        <f t="shared" si="2"/>
        <v>11050000</v>
      </c>
      <c r="H200" s="7"/>
      <c r="I200" s="7"/>
    </row>
    <row r="201" spans="1:9">
      <c r="A201" s="39"/>
      <c r="B201" s="60" t="s">
        <v>45</v>
      </c>
      <c r="C201" s="60"/>
      <c r="D201" s="55"/>
      <c r="E201" s="55"/>
      <c r="F201" s="55"/>
      <c r="G201" s="55"/>
      <c r="H201" s="7"/>
    </row>
    <row r="202" spans="1:9">
      <c r="A202" s="25"/>
      <c r="B202" s="25">
        <v>4221</v>
      </c>
      <c r="C202" s="25" t="s">
        <v>73</v>
      </c>
      <c r="D202" s="59">
        <v>200000</v>
      </c>
      <c r="E202" s="59">
        <v>100000</v>
      </c>
      <c r="F202" s="59">
        <v>2000000</v>
      </c>
      <c r="G202" s="55">
        <f t="shared" si="2"/>
        <v>2300000</v>
      </c>
      <c r="H202" s="7"/>
    </row>
    <row r="203" spans="1:9">
      <c r="A203" s="25"/>
      <c r="B203" s="25">
        <v>4222</v>
      </c>
      <c r="C203" s="25" t="s">
        <v>74</v>
      </c>
      <c r="D203" s="37">
        <v>400000</v>
      </c>
      <c r="E203" s="37">
        <v>450000</v>
      </c>
      <c r="F203" s="68">
        <v>2500000</v>
      </c>
      <c r="G203" s="55">
        <f t="shared" si="2"/>
        <v>3350000</v>
      </c>
      <c r="H203" s="7"/>
      <c r="I203" s="7"/>
    </row>
    <row r="204" spans="1:9" hidden="1">
      <c r="A204" s="25"/>
      <c r="B204" s="25"/>
      <c r="C204" s="25"/>
      <c r="D204" s="37"/>
      <c r="E204" s="37"/>
      <c r="F204" s="37"/>
      <c r="G204" s="55">
        <f t="shared" si="2"/>
        <v>0</v>
      </c>
      <c r="H204" s="7"/>
    </row>
    <row r="205" spans="1:9" hidden="1">
      <c r="A205" s="25"/>
      <c r="B205" s="25"/>
      <c r="C205" s="25"/>
      <c r="D205" s="37"/>
      <c r="E205" s="37"/>
      <c r="F205" s="7"/>
      <c r="G205" s="55">
        <f t="shared" si="2"/>
        <v>0</v>
      </c>
    </row>
    <row r="206" spans="1:9" hidden="1">
      <c r="A206" s="25"/>
      <c r="B206" s="25"/>
      <c r="C206" s="25"/>
      <c r="D206" s="37"/>
      <c r="E206" s="37"/>
      <c r="F206" s="59"/>
      <c r="G206" s="55">
        <f t="shared" si="2"/>
        <v>0</v>
      </c>
    </row>
    <row r="207" spans="1:9">
      <c r="A207" s="25"/>
      <c r="B207" s="25"/>
      <c r="C207" s="25" t="s">
        <v>75</v>
      </c>
      <c r="D207" s="37"/>
      <c r="E207" s="37"/>
      <c r="F207" s="59">
        <v>660000</v>
      </c>
      <c r="G207" s="55">
        <f t="shared" si="2"/>
        <v>660000</v>
      </c>
    </row>
    <row r="208" spans="1:9">
      <c r="A208" s="25"/>
      <c r="B208" s="25"/>
      <c r="C208" s="25" t="s">
        <v>76</v>
      </c>
      <c r="D208" s="37"/>
      <c r="E208" s="37"/>
      <c r="F208" s="59">
        <v>820000</v>
      </c>
      <c r="G208" s="55">
        <f t="shared" si="2"/>
        <v>820000</v>
      </c>
    </row>
    <row r="209" spans="1:9">
      <c r="A209" s="25"/>
      <c r="B209" s="25"/>
      <c r="C209" s="25" t="s">
        <v>77</v>
      </c>
      <c r="D209" s="37"/>
      <c r="E209" s="37"/>
      <c r="F209" s="59">
        <v>550000</v>
      </c>
      <c r="G209" s="55">
        <f t="shared" si="2"/>
        <v>550000</v>
      </c>
    </row>
    <row r="210" spans="1:9">
      <c r="A210" s="25"/>
      <c r="B210" s="25">
        <v>4223</v>
      </c>
      <c r="C210" s="25" t="s">
        <v>78</v>
      </c>
      <c r="D210" s="59"/>
      <c r="E210" s="59"/>
      <c r="F210" s="59">
        <v>200000</v>
      </c>
      <c r="G210" s="55">
        <f t="shared" si="2"/>
        <v>200000</v>
      </c>
      <c r="H210" s="7"/>
    </row>
    <row r="211" spans="1:9" hidden="1">
      <c r="A211" s="25"/>
      <c r="B211" s="25"/>
      <c r="C211" s="25"/>
      <c r="D211" s="25"/>
      <c r="E211" s="59"/>
      <c r="F211" s="25"/>
      <c r="G211" s="25"/>
    </row>
    <row r="212" spans="1:9">
      <c r="A212" s="25"/>
      <c r="B212" s="65" t="s">
        <v>54</v>
      </c>
      <c r="C212" s="65"/>
      <c r="D212" s="25"/>
      <c r="E212" s="59"/>
      <c r="F212" s="25"/>
      <c r="G212" s="25"/>
    </row>
    <row r="213" spans="1:9">
      <c r="A213" s="25"/>
      <c r="B213" s="25">
        <v>4221</v>
      </c>
      <c r="C213" s="25" t="s">
        <v>73</v>
      </c>
      <c r="D213" s="37">
        <v>300000</v>
      </c>
      <c r="E213" s="59"/>
      <c r="F213" s="59"/>
      <c r="G213" s="59">
        <f t="shared" ref="G213:G215" si="3">D213+E213+F213</f>
        <v>300000</v>
      </c>
    </row>
    <row r="214" spans="1:9">
      <c r="A214" s="25"/>
      <c r="B214" s="25">
        <v>4222</v>
      </c>
      <c r="C214" s="25" t="s">
        <v>74</v>
      </c>
      <c r="D214" s="59">
        <v>2500000</v>
      </c>
      <c r="E214" s="59"/>
      <c r="F214" s="59"/>
      <c r="G214" s="37">
        <f t="shared" si="3"/>
        <v>2500000</v>
      </c>
    </row>
    <row r="215" spans="1:9">
      <c r="A215" s="25"/>
      <c r="B215" s="25">
        <v>4223</v>
      </c>
      <c r="C215" s="25" t="s">
        <v>78</v>
      </c>
      <c r="D215" s="37"/>
      <c r="E215" s="68">
        <v>20000</v>
      </c>
      <c r="F215" s="59"/>
      <c r="G215" s="59">
        <f t="shared" si="3"/>
        <v>20000</v>
      </c>
    </row>
    <row r="216" spans="1:9">
      <c r="A216" s="25"/>
      <c r="B216" s="65" t="s">
        <v>71</v>
      </c>
      <c r="C216" s="65"/>
      <c r="D216" s="37"/>
      <c r="E216" s="59"/>
      <c r="F216" s="59"/>
      <c r="G216" s="59"/>
    </row>
    <row r="217" spans="1:9">
      <c r="A217" s="25"/>
      <c r="B217" s="25">
        <v>4221</v>
      </c>
      <c r="C217" s="25" t="s">
        <v>73</v>
      </c>
      <c r="D217" s="37">
        <v>50000</v>
      </c>
      <c r="E217" s="59"/>
      <c r="F217" s="59"/>
      <c r="G217" s="59">
        <f t="shared" ref="G217:G234" si="4">D217+E217+F217</f>
        <v>50000</v>
      </c>
    </row>
    <row r="218" spans="1:9">
      <c r="A218" s="25"/>
      <c r="B218" s="25">
        <v>4222</v>
      </c>
      <c r="C218" s="25" t="s">
        <v>74</v>
      </c>
      <c r="D218" s="37">
        <v>300000</v>
      </c>
      <c r="E218" s="59"/>
      <c r="F218" s="59"/>
      <c r="G218" s="59">
        <f t="shared" si="4"/>
        <v>300000</v>
      </c>
    </row>
    <row r="219" spans="1:9">
      <c r="A219" s="33">
        <v>423</v>
      </c>
      <c r="B219" s="33"/>
      <c r="C219" s="33" t="s">
        <v>79</v>
      </c>
      <c r="D219" s="63">
        <f>D221+D222+D225+D226+D227+D232+D233+D234+D235+D237+D238+D239+D240+D241+D242+D243+D244+D246+D247+D248+D249+D250+D251+D252+D253</f>
        <v>11115000</v>
      </c>
      <c r="E219" s="63">
        <f>E221+E222+E225+E226+E227+E232+E233+E234+E235+E237+E238+E239+E240+E241+E242+E243+E244+E246+E247+E248+E249+E250+E251+E252+E253</f>
        <v>2400000</v>
      </c>
      <c r="F219" s="63">
        <f>F221+F222+F225+F226+F227+F232+F233+F234+F235+F237+F238+F239+F240+F241+F242+F243+F244+F246+F247+F248+F249+F250+F251+F252+F253</f>
        <v>17400000</v>
      </c>
      <c r="G219" s="63">
        <f t="shared" si="4"/>
        <v>30915000</v>
      </c>
      <c r="H219" s="7"/>
    </row>
    <row r="220" spans="1:9">
      <c r="A220" s="39"/>
      <c r="B220" s="60" t="s">
        <v>45</v>
      </c>
      <c r="C220" s="60"/>
      <c r="D220" s="55"/>
      <c r="E220" s="55"/>
      <c r="F220" s="55"/>
      <c r="G220" s="55"/>
    </row>
    <row r="221" spans="1:9">
      <c r="A221" s="25"/>
      <c r="B221" s="25">
        <v>4231</v>
      </c>
      <c r="C221" s="25" t="s">
        <v>79</v>
      </c>
      <c r="D221" s="59">
        <v>400000</v>
      </c>
      <c r="E221" s="68">
        <v>700000</v>
      </c>
      <c r="F221" s="59">
        <v>600000</v>
      </c>
      <c r="G221" s="55">
        <f t="shared" si="4"/>
        <v>1700000</v>
      </c>
      <c r="H221" s="7"/>
    </row>
    <row r="222" spans="1:9">
      <c r="A222" s="25"/>
      <c r="B222" s="25">
        <v>4232</v>
      </c>
      <c r="C222" s="25" t="s">
        <v>80</v>
      </c>
      <c r="D222" s="37">
        <v>500000</v>
      </c>
      <c r="E222" s="59">
        <v>200000</v>
      </c>
      <c r="F222" s="37">
        <v>300000</v>
      </c>
      <c r="G222" s="55">
        <f t="shared" si="4"/>
        <v>1000000</v>
      </c>
      <c r="H222" s="7"/>
      <c r="I222" s="7"/>
    </row>
    <row r="223" spans="1:9" hidden="1">
      <c r="A223" s="25"/>
      <c r="C223" s="25"/>
      <c r="D223" s="37"/>
      <c r="E223" s="59"/>
      <c r="F223" s="37"/>
      <c r="G223" s="55">
        <f t="shared" si="4"/>
        <v>0</v>
      </c>
    </row>
    <row r="224" spans="1:9" hidden="1">
      <c r="A224" s="25"/>
      <c r="C224" s="25"/>
      <c r="D224" s="37"/>
      <c r="E224" s="59"/>
      <c r="F224" s="37"/>
      <c r="G224" s="55">
        <f t="shared" si="4"/>
        <v>0</v>
      </c>
    </row>
    <row r="225" spans="1:9">
      <c r="A225" s="25"/>
      <c r="B225" s="25">
        <v>4233</v>
      </c>
      <c r="C225" s="25" t="s">
        <v>81</v>
      </c>
      <c r="D225" s="59">
        <v>300000</v>
      </c>
      <c r="E225" s="59">
        <v>200000</v>
      </c>
      <c r="F225" s="59">
        <v>700000</v>
      </c>
      <c r="G225" s="56">
        <f t="shared" si="4"/>
        <v>1200000</v>
      </c>
      <c r="H225" s="7"/>
    </row>
    <row r="226" spans="1:9">
      <c r="A226" s="25"/>
      <c r="B226" s="25">
        <v>4234</v>
      </c>
      <c r="C226" s="25" t="s">
        <v>82</v>
      </c>
      <c r="D226" s="37">
        <v>250000</v>
      </c>
      <c r="E226" s="59">
        <v>200000</v>
      </c>
      <c r="F226" s="37">
        <v>300000</v>
      </c>
      <c r="G226" s="55">
        <f t="shared" si="4"/>
        <v>750000</v>
      </c>
      <c r="H226" s="7"/>
    </row>
    <row r="227" spans="1:9">
      <c r="A227" s="25"/>
      <c r="B227" s="25">
        <v>4235</v>
      </c>
      <c r="C227" s="25" t="s">
        <v>83</v>
      </c>
      <c r="D227" s="37">
        <v>400000</v>
      </c>
      <c r="E227" s="37">
        <v>400000</v>
      </c>
      <c r="F227" s="68">
        <v>11000000</v>
      </c>
      <c r="G227" s="55">
        <f t="shared" si="4"/>
        <v>11800000</v>
      </c>
      <c r="H227" s="7"/>
    </row>
    <row r="228" spans="1:9" hidden="1">
      <c r="A228" s="25"/>
      <c r="B228" s="25"/>
      <c r="G228" s="55">
        <f t="shared" si="4"/>
        <v>0</v>
      </c>
    </row>
    <row r="229" spans="1:9" hidden="1">
      <c r="A229" s="25"/>
      <c r="B229" s="25"/>
      <c r="G229" s="55">
        <f t="shared" si="4"/>
        <v>0</v>
      </c>
      <c r="H229" s="7"/>
      <c r="I229" s="7"/>
    </row>
    <row r="230" spans="1:9" hidden="1">
      <c r="A230" s="25"/>
      <c r="B230" s="25"/>
      <c r="G230" s="55">
        <f t="shared" si="4"/>
        <v>0</v>
      </c>
    </row>
    <row r="231" spans="1:9" hidden="1">
      <c r="A231" s="25"/>
      <c r="B231" s="25"/>
      <c r="G231" s="55">
        <f t="shared" si="4"/>
        <v>0</v>
      </c>
    </row>
    <row r="232" spans="1:9">
      <c r="A232" s="25"/>
      <c r="B232" s="25">
        <v>4236</v>
      </c>
      <c r="C232" s="25" t="s">
        <v>84</v>
      </c>
      <c r="D232" s="37">
        <v>400000</v>
      </c>
      <c r="E232" s="59">
        <v>400000</v>
      </c>
      <c r="F232" s="59">
        <v>1300000</v>
      </c>
      <c r="G232" s="55">
        <f t="shared" si="4"/>
        <v>2100000</v>
      </c>
      <c r="H232" s="7"/>
    </row>
    <row r="233" spans="1:9">
      <c r="A233" s="25"/>
      <c r="B233" s="25">
        <v>4237</v>
      </c>
      <c r="C233" s="25" t="s">
        <v>85</v>
      </c>
      <c r="D233" s="59">
        <v>150000</v>
      </c>
      <c r="E233" s="59"/>
      <c r="F233" s="37">
        <v>200000</v>
      </c>
      <c r="G233" s="55">
        <f t="shared" si="4"/>
        <v>350000</v>
      </c>
      <c r="H233" s="7"/>
    </row>
    <row r="234" spans="1:9">
      <c r="A234" s="25"/>
      <c r="B234" s="25">
        <v>4239</v>
      </c>
      <c r="C234" s="25" t="s">
        <v>86</v>
      </c>
      <c r="D234" s="59">
        <v>900000</v>
      </c>
      <c r="E234" s="59">
        <v>300000</v>
      </c>
      <c r="F234" s="59">
        <v>3000000</v>
      </c>
      <c r="G234" s="56">
        <f t="shared" si="4"/>
        <v>4200000</v>
      </c>
      <c r="H234" s="7"/>
    </row>
    <row r="235" spans="1:9">
      <c r="A235" s="25"/>
      <c r="B235" s="25"/>
      <c r="C235" s="25"/>
      <c r="D235" s="69"/>
      <c r="E235" s="59"/>
      <c r="F235" s="70"/>
      <c r="G235" s="59"/>
      <c r="H235" s="7"/>
    </row>
    <row r="236" spans="1:9">
      <c r="A236" s="25"/>
      <c r="B236" s="65" t="s">
        <v>54</v>
      </c>
      <c r="C236" s="65"/>
      <c r="D236" s="69"/>
      <c r="E236" s="59"/>
      <c r="F236" s="70"/>
      <c r="G236" s="59"/>
    </row>
    <row r="237" spans="1:9">
      <c r="A237" s="25"/>
      <c r="B237" s="25">
        <v>4231</v>
      </c>
      <c r="C237" s="25" t="s">
        <v>79</v>
      </c>
      <c r="D237" s="37">
        <v>3000000</v>
      </c>
      <c r="E237" s="59"/>
      <c r="F237" s="70"/>
      <c r="G237" s="59">
        <f t="shared" ref="G237:G280" si="5">D237+E237+F237</f>
        <v>3000000</v>
      </c>
    </row>
    <row r="238" spans="1:9">
      <c r="A238" s="25"/>
      <c r="B238" s="25">
        <v>4232</v>
      </c>
      <c r="C238" s="25" t="s">
        <v>80</v>
      </c>
      <c r="D238" s="37">
        <v>300000</v>
      </c>
      <c r="E238" s="59"/>
      <c r="F238" s="70"/>
      <c r="G238" s="59">
        <f t="shared" si="5"/>
        <v>300000</v>
      </c>
    </row>
    <row r="239" spans="1:9">
      <c r="A239" s="25"/>
      <c r="B239" s="25">
        <v>4233</v>
      </c>
      <c r="C239" s="25" t="s">
        <v>81</v>
      </c>
      <c r="D239" s="37">
        <v>500000</v>
      </c>
      <c r="E239" s="59"/>
      <c r="F239" s="70"/>
      <c r="G239" s="37">
        <f t="shared" si="5"/>
        <v>500000</v>
      </c>
    </row>
    <row r="240" spans="1:9">
      <c r="A240" s="25"/>
      <c r="B240" s="25">
        <v>4234</v>
      </c>
      <c r="C240" s="25" t="s">
        <v>82</v>
      </c>
      <c r="D240" s="37">
        <v>200000</v>
      </c>
      <c r="E240" s="59"/>
      <c r="F240" s="70"/>
      <c r="G240" s="37">
        <f t="shared" si="5"/>
        <v>200000</v>
      </c>
    </row>
    <row r="241" spans="1:8">
      <c r="A241" s="25"/>
      <c r="B241" s="25">
        <v>4235</v>
      </c>
      <c r="C241" s="25" t="s">
        <v>83</v>
      </c>
      <c r="D241" s="37">
        <v>400000</v>
      </c>
      <c r="E241" s="59"/>
      <c r="F241" s="70"/>
      <c r="G241" s="59">
        <f t="shared" si="5"/>
        <v>400000</v>
      </c>
    </row>
    <row r="242" spans="1:8">
      <c r="A242" s="25"/>
      <c r="B242" s="25">
        <v>4236</v>
      </c>
      <c r="C242" s="25" t="s">
        <v>87</v>
      </c>
      <c r="D242" s="37">
        <v>200000</v>
      </c>
      <c r="E242" s="59"/>
      <c r="F242" s="70"/>
      <c r="G242" s="59">
        <f t="shared" si="5"/>
        <v>200000</v>
      </c>
    </row>
    <row r="243" spans="1:8">
      <c r="A243" s="25"/>
      <c r="B243" s="25">
        <v>4237</v>
      </c>
      <c r="C243" s="25" t="s">
        <v>85</v>
      </c>
      <c r="D243" s="37">
        <v>100000</v>
      </c>
      <c r="E243" s="59"/>
      <c r="F243" s="70"/>
      <c r="G243" s="59">
        <f t="shared" si="5"/>
        <v>100000</v>
      </c>
    </row>
    <row r="244" spans="1:8">
      <c r="A244" s="25"/>
      <c r="B244" s="25">
        <v>4239</v>
      </c>
      <c r="C244" s="25" t="s">
        <v>86</v>
      </c>
      <c r="D244" s="59">
        <v>1500000</v>
      </c>
      <c r="E244" s="59"/>
      <c r="F244" s="70"/>
      <c r="G244" s="37">
        <f t="shared" si="5"/>
        <v>1500000</v>
      </c>
    </row>
    <row r="245" spans="1:8">
      <c r="A245" s="25"/>
      <c r="B245" s="65" t="s">
        <v>71</v>
      </c>
      <c r="C245" s="65"/>
      <c r="D245" s="69"/>
      <c r="E245" s="59"/>
      <c r="F245" s="70"/>
      <c r="G245" s="59"/>
      <c r="H245" s="7"/>
    </row>
    <row r="246" spans="1:8">
      <c r="A246" s="25"/>
      <c r="B246" s="25">
        <v>4231</v>
      </c>
      <c r="C246" s="25" t="s">
        <v>79</v>
      </c>
      <c r="D246" s="59">
        <v>300000</v>
      </c>
      <c r="E246" s="59"/>
      <c r="F246" s="70"/>
      <c r="G246" s="59">
        <f t="shared" si="5"/>
        <v>300000</v>
      </c>
      <c r="H246" s="7"/>
    </row>
    <row r="247" spans="1:8">
      <c r="A247" s="25"/>
      <c r="B247" s="25">
        <v>4232</v>
      </c>
      <c r="C247" s="25" t="s">
        <v>80</v>
      </c>
      <c r="D247" s="37">
        <v>300000</v>
      </c>
      <c r="E247" s="59"/>
      <c r="F247" s="70"/>
      <c r="G247" s="59">
        <f t="shared" si="5"/>
        <v>300000</v>
      </c>
    </row>
    <row r="248" spans="1:8">
      <c r="A248" s="25"/>
      <c r="B248" s="71">
        <v>4233</v>
      </c>
      <c r="C248" s="25" t="s">
        <v>81</v>
      </c>
      <c r="D248" s="37">
        <v>100000</v>
      </c>
      <c r="E248" s="59"/>
      <c r="F248" s="70"/>
      <c r="G248" s="59">
        <f t="shared" si="5"/>
        <v>100000</v>
      </c>
      <c r="H248" s="7"/>
    </row>
    <row r="249" spans="1:8">
      <c r="A249" s="25"/>
      <c r="B249" s="25">
        <v>4234</v>
      </c>
      <c r="C249" s="25" t="s">
        <v>82</v>
      </c>
      <c r="D249" s="37">
        <v>50000</v>
      </c>
      <c r="E249" s="59"/>
      <c r="F249" s="70"/>
      <c r="G249" s="59">
        <f t="shared" si="5"/>
        <v>50000</v>
      </c>
      <c r="H249" s="7"/>
    </row>
    <row r="250" spans="1:8">
      <c r="A250" s="25"/>
      <c r="B250" s="25">
        <v>4235</v>
      </c>
      <c r="C250" s="25" t="s">
        <v>83</v>
      </c>
      <c r="D250" s="59">
        <v>500000</v>
      </c>
      <c r="E250" s="25"/>
      <c r="F250" s="25"/>
      <c r="G250" s="59">
        <f t="shared" si="5"/>
        <v>500000</v>
      </c>
      <c r="H250" s="7"/>
    </row>
    <row r="251" spans="1:8">
      <c r="A251" s="25"/>
      <c r="B251" s="25">
        <v>4236</v>
      </c>
      <c r="C251" s="25" t="s">
        <v>84</v>
      </c>
      <c r="D251" s="59">
        <v>50000</v>
      </c>
      <c r="E251" s="25"/>
      <c r="F251" s="25"/>
      <c r="G251" s="59">
        <f t="shared" si="5"/>
        <v>50000</v>
      </c>
      <c r="H251" s="7"/>
    </row>
    <row r="252" spans="1:8">
      <c r="A252" s="25"/>
      <c r="B252" s="25">
        <v>4237</v>
      </c>
      <c r="C252" s="25" t="s">
        <v>85</v>
      </c>
      <c r="D252" s="59">
        <v>15000</v>
      </c>
      <c r="E252" s="25"/>
      <c r="F252" s="25"/>
      <c r="G252" s="59">
        <f t="shared" si="5"/>
        <v>15000</v>
      </c>
      <c r="H252" s="7"/>
    </row>
    <row r="253" spans="1:8">
      <c r="A253" s="25"/>
      <c r="B253" s="25">
        <v>4239</v>
      </c>
      <c r="C253" s="25" t="s">
        <v>86</v>
      </c>
      <c r="D253" s="59">
        <v>300000</v>
      </c>
      <c r="E253" s="25"/>
      <c r="G253" s="59">
        <f t="shared" si="5"/>
        <v>300000</v>
      </c>
      <c r="H253" s="7"/>
    </row>
    <row r="254" spans="1:8">
      <c r="A254" s="33">
        <v>424</v>
      </c>
      <c r="B254" s="33"/>
      <c r="C254" s="33" t="s">
        <v>88</v>
      </c>
      <c r="D254" s="63">
        <f>D256+D257+D258+D259+D260+D261+D262+D263+D264+D265+D266+D268+D269+D270+D271+D273+D274+D275</f>
        <v>35600000</v>
      </c>
      <c r="E254" s="63">
        <f>E256+E257+E258+E259+E260+E261+E262+E263+E264+E265+E266+E268+E269+E270+E271+E273+E274+E275</f>
        <v>900000</v>
      </c>
      <c r="F254" s="63">
        <f>F256+F257+F258+F259+F260+F261+F262+F263+F264+F265+F266+F268+F269+F270+F271+F273+F274+F275</f>
        <v>25752000</v>
      </c>
      <c r="G254" s="63">
        <f t="shared" si="5"/>
        <v>62252000</v>
      </c>
      <c r="H254" s="7"/>
    </row>
    <row r="255" spans="1:8">
      <c r="A255" s="39"/>
      <c r="B255" s="60" t="s">
        <v>45</v>
      </c>
      <c r="C255" s="60"/>
      <c r="D255" s="55"/>
      <c r="E255" s="55"/>
      <c r="F255" s="55"/>
      <c r="G255" s="55"/>
    </row>
    <row r="256" spans="1:8">
      <c r="A256" s="25"/>
      <c r="B256" s="25">
        <v>4242</v>
      </c>
      <c r="C256" s="25" t="s">
        <v>89</v>
      </c>
      <c r="D256" s="59">
        <v>900000</v>
      </c>
      <c r="E256" s="25"/>
      <c r="F256" s="59">
        <v>6000000</v>
      </c>
      <c r="G256" s="55">
        <f t="shared" si="5"/>
        <v>6900000</v>
      </c>
      <c r="H256" s="7"/>
    </row>
    <row r="257" spans="1:9">
      <c r="A257" s="25"/>
      <c r="B257" s="25"/>
      <c r="C257" s="25" t="s">
        <v>90</v>
      </c>
      <c r="D257" s="59"/>
      <c r="E257" s="25"/>
      <c r="F257" s="37">
        <v>200000</v>
      </c>
      <c r="G257" s="55">
        <f t="shared" si="5"/>
        <v>200000</v>
      </c>
      <c r="H257" s="7"/>
    </row>
    <row r="258" spans="1:9">
      <c r="A258" s="25"/>
      <c r="B258" s="25"/>
      <c r="C258" s="25" t="s">
        <v>91</v>
      </c>
      <c r="D258" s="59"/>
      <c r="E258" s="25"/>
      <c r="F258" s="37">
        <v>1000000</v>
      </c>
      <c r="G258" s="55">
        <f t="shared" si="5"/>
        <v>1000000</v>
      </c>
    </row>
    <row r="259" spans="1:9">
      <c r="A259" s="25"/>
      <c r="B259" s="25"/>
      <c r="C259" s="25" t="s">
        <v>92</v>
      </c>
      <c r="D259" s="37"/>
      <c r="E259" s="59"/>
      <c r="F259" s="59">
        <v>6730000</v>
      </c>
      <c r="G259" s="55">
        <f t="shared" si="5"/>
        <v>6730000</v>
      </c>
    </row>
    <row r="260" spans="1:9">
      <c r="A260" s="25"/>
      <c r="B260" s="25"/>
      <c r="C260" s="25" t="s">
        <v>93</v>
      </c>
      <c r="D260" s="37"/>
      <c r="E260" s="59"/>
      <c r="F260" s="37">
        <v>2740000</v>
      </c>
      <c r="G260" s="55">
        <f t="shared" si="5"/>
        <v>2740000</v>
      </c>
    </row>
    <row r="261" spans="1:9">
      <c r="A261" s="25"/>
      <c r="B261" s="25"/>
      <c r="C261" s="25" t="s">
        <v>94</v>
      </c>
      <c r="D261" s="37"/>
      <c r="E261" s="59"/>
      <c r="F261" s="7">
        <v>772000</v>
      </c>
      <c r="G261" s="55">
        <f t="shared" si="5"/>
        <v>772000</v>
      </c>
    </row>
    <row r="262" spans="1:9">
      <c r="A262" s="25"/>
      <c r="B262" s="25"/>
      <c r="C262" s="25" t="s">
        <v>95</v>
      </c>
      <c r="D262" s="37"/>
      <c r="E262" s="59"/>
      <c r="F262" s="59">
        <v>3460000</v>
      </c>
      <c r="G262" s="55">
        <f t="shared" si="5"/>
        <v>3460000</v>
      </c>
      <c r="H262" s="7"/>
    </row>
    <row r="263" spans="1:9">
      <c r="A263" s="25"/>
      <c r="B263" s="25">
        <v>4243</v>
      </c>
      <c r="C263" s="25" t="s">
        <v>96</v>
      </c>
      <c r="D263" s="59"/>
      <c r="E263" s="25"/>
      <c r="F263" s="37">
        <v>800000</v>
      </c>
      <c r="G263" s="55">
        <f t="shared" si="5"/>
        <v>800000</v>
      </c>
    </row>
    <row r="264" spans="1:9">
      <c r="A264" s="25"/>
      <c r="B264" s="25">
        <v>4246</v>
      </c>
      <c r="C264" s="25" t="s">
        <v>97</v>
      </c>
      <c r="D264" s="59">
        <v>100000</v>
      </c>
      <c r="E264" s="59">
        <v>500000</v>
      </c>
      <c r="F264" s="37">
        <v>2000000</v>
      </c>
      <c r="G264" s="55">
        <f t="shared" si="5"/>
        <v>2600000</v>
      </c>
      <c r="H264" s="7"/>
    </row>
    <row r="265" spans="1:9">
      <c r="A265" s="25"/>
      <c r="B265">
        <v>4246</v>
      </c>
      <c r="C265" s="25" t="s">
        <v>98</v>
      </c>
      <c r="D265" s="59"/>
      <c r="E265" s="37"/>
      <c r="F265" s="37">
        <v>700000</v>
      </c>
      <c r="G265" s="55">
        <f t="shared" si="5"/>
        <v>700000</v>
      </c>
    </row>
    <row r="266" spans="1:9">
      <c r="A266" s="25"/>
      <c r="B266" s="25">
        <v>4249</v>
      </c>
      <c r="C266" s="25" t="s">
        <v>99</v>
      </c>
      <c r="D266" s="59">
        <v>500000</v>
      </c>
      <c r="E266" s="37">
        <v>400000</v>
      </c>
      <c r="F266" s="59">
        <v>1350000</v>
      </c>
      <c r="G266" s="55">
        <f t="shared" si="5"/>
        <v>2250000</v>
      </c>
      <c r="H266" s="7"/>
      <c r="I266" s="7"/>
    </row>
    <row r="267" spans="1:9">
      <c r="A267" s="25"/>
      <c r="B267" s="65" t="s">
        <v>54</v>
      </c>
      <c r="C267" s="65"/>
      <c r="D267" s="25"/>
      <c r="E267" s="25"/>
      <c r="F267" s="59"/>
      <c r="G267" s="55"/>
    </row>
    <row r="268" spans="1:9">
      <c r="A268" s="25"/>
      <c r="B268" s="25">
        <v>4242</v>
      </c>
      <c r="C268" s="25" t="s">
        <v>89</v>
      </c>
      <c r="D268" s="59"/>
      <c r="E268" s="25"/>
      <c r="F268" s="59"/>
      <c r="G268" s="55">
        <f t="shared" si="5"/>
        <v>0</v>
      </c>
    </row>
    <row r="269" spans="1:9">
      <c r="A269" s="25"/>
      <c r="B269" s="25">
        <v>4246</v>
      </c>
      <c r="C269" s="25" t="s">
        <v>100</v>
      </c>
      <c r="D269" s="59">
        <v>28000000</v>
      </c>
      <c r="E269" s="25"/>
      <c r="F269" s="59"/>
      <c r="G269" s="55">
        <f t="shared" si="5"/>
        <v>28000000</v>
      </c>
    </row>
    <row r="270" spans="1:9">
      <c r="A270" s="25"/>
      <c r="B270" s="25">
        <v>4246</v>
      </c>
      <c r="C270" s="25" t="s">
        <v>101</v>
      </c>
      <c r="D270" s="59">
        <v>5000000</v>
      </c>
      <c r="E270" s="69"/>
      <c r="F270" s="59"/>
      <c r="G270" s="55">
        <f t="shared" si="5"/>
        <v>5000000</v>
      </c>
    </row>
    <row r="271" spans="1:9">
      <c r="A271" s="25"/>
      <c r="B271" s="25">
        <v>4249</v>
      </c>
      <c r="C271" s="25" t="s">
        <v>99</v>
      </c>
      <c r="D271" s="37">
        <v>400000</v>
      </c>
      <c r="E271" s="25"/>
      <c r="F271" s="59"/>
      <c r="G271" s="55">
        <f t="shared" si="5"/>
        <v>400000</v>
      </c>
      <c r="H271" s="7"/>
    </row>
    <row r="272" spans="1:9">
      <c r="A272" s="25"/>
      <c r="B272" s="65" t="s">
        <v>71</v>
      </c>
      <c r="C272" s="65"/>
      <c r="D272" s="59"/>
      <c r="E272" s="25"/>
      <c r="F272" s="59"/>
      <c r="G272" s="55"/>
    </row>
    <row r="273" spans="1:9">
      <c r="A273" s="25"/>
      <c r="B273" s="25">
        <v>4242</v>
      </c>
      <c r="C273" s="25" t="s">
        <v>89</v>
      </c>
      <c r="D273" s="59">
        <v>400000</v>
      </c>
      <c r="E273" s="25"/>
      <c r="F273" s="59"/>
      <c r="G273" s="55">
        <f t="shared" si="5"/>
        <v>400000</v>
      </c>
    </row>
    <row r="274" spans="1:9">
      <c r="A274" s="25"/>
      <c r="B274" s="25">
        <v>4246</v>
      </c>
      <c r="C274" s="25" t="s">
        <v>102</v>
      </c>
      <c r="D274" s="37">
        <v>200000</v>
      </c>
      <c r="E274" s="25"/>
      <c r="F274" s="59"/>
      <c r="G274" s="55">
        <f t="shared" si="5"/>
        <v>200000</v>
      </c>
    </row>
    <row r="275" spans="1:9">
      <c r="A275" s="25"/>
      <c r="B275" s="25">
        <v>4249</v>
      </c>
      <c r="C275" s="25" t="s">
        <v>99</v>
      </c>
      <c r="D275" s="37">
        <v>100000</v>
      </c>
      <c r="E275" s="25"/>
      <c r="F275" s="59"/>
      <c r="G275" s="55">
        <f t="shared" si="5"/>
        <v>100000</v>
      </c>
    </row>
    <row r="276" spans="1:9">
      <c r="A276" s="33">
        <v>425</v>
      </c>
      <c r="B276" s="33"/>
      <c r="C276" s="33" t="s">
        <v>103</v>
      </c>
      <c r="D276" s="63">
        <f>D278+D280+D284+D285+D286+D288+D289</f>
        <v>3100000</v>
      </c>
      <c r="E276" s="63">
        <f>E278+E280+E284+E285+E286+E288+E289</f>
        <v>650000</v>
      </c>
      <c r="F276" s="63">
        <f>F278+F280+F284+F285+F286+F288+F289</f>
        <v>3600000</v>
      </c>
      <c r="G276" s="63">
        <f t="shared" si="5"/>
        <v>7350000</v>
      </c>
      <c r="H276" s="7"/>
    </row>
    <row r="277" spans="1:9">
      <c r="A277" s="39"/>
      <c r="B277" s="60" t="s">
        <v>45</v>
      </c>
      <c r="C277" s="60"/>
      <c r="D277" s="55"/>
      <c r="E277" s="55"/>
      <c r="F277" s="55"/>
      <c r="G277" s="55"/>
    </row>
    <row r="278" spans="1:9">
      <c r="A278" s="25"/>
      <c r="B278" s="25">
        <v>4251</v>
      </c>
      <c r="C278" s="25" t="s">
        <v>104</v>
      </c>
      <c r="D278" s="37">
        <v>500000</v>
      </c>
      <c r="E278" s="59">
        <v>200000</v>
      </c>
      <c r="F278" s="59">
        <v>2000000</v>
      </c>
      <c r="G278" s="55">
        <f t="shared" si="5"/>
        <v>2700000</v>
      </c>
      <c r="H278" s="7"/>
      <c r="I278" s="7"/>
    </row>
    <row r="279" spans="1:9" hidden="1">
      <c r="A279" s="25"/>
      <c r="B279" s="25"/>
      <c r="C279" s="25"/>
      <c r="D279" s="37"/>
      <c r="E279" s="59"/>
      <c r="F279" s="37"/>
      <c r="G279" s="55">
        <f t="shared" si="5"/>
        <v>0</v>
      </c>
      <c r="H279" s="7"/>
      <c r="I279" s="7"/>
    </row>
    <row r="280" spans="1:9">
      <c r="A280" s="25"/>
      <c r="B280" s="25">
        <v>4252</v>
      </c>
      <c r="C280" s="25" t="s">
        <v>105</v>
      </c>
      <c r="D280" s="59">
        <v>500000</v>
      </c>
      <c r="E280" s="59">
        <v>450000</v>
      </c>
      <c r="F280" s="59">
        <v>1600000</v>
      </c>
      <c r="G280" s="55">
        <f t="shared" si="5"/>
        <v>2550000</v>
      </c>
      <c r="H280" s="7"/>
      <c r="I280" s="7"/>
    </row>
    <row r="281" spans="1:9" hidden="1">
      <c r="A281" s="25"/>
      <c r="C281" s="25"/>
      <c r="D281" s="59"/>
      <c r="E281" s="59"/>
      <c r="F281" s="59"/>
      <c r="G281" s="55"/>
      <c r="I281" s="7"/>
    </row>
    <row r="282" spans="1:9" hidden="1">
      <c r="A282" s="25"/>
      <c r="C282" s="25"/>
      <c r="D282" s="59"/>
      <c r="E282" s="59"/>
      <c r="F282" s="7"/>
      <c r="G282" s="55"/>
      <c r="I282" s="7"/>
    </row>
    <row r="283" spans="1:9">
      <c r="A283" s="25"/>
      <c r="B283" s="65" t="s">
        <v>54</v>
      </c>
      <c r="C283" s="65"/>
      <c r="E283" s="25"/>
      <c r="F283" s="69"/>
      <c r="G283" s="55"/>
      <c r="I283" s="7"/>
    </row>
    <row r="284" spans="1:9">
      <c r="A284" s="25"/>
      <c r="B284" s="25">
        <v>4251</v>
      </c>
      <c r="C284" s="25" t="s">
        <v>104</v>
      </c>
      <c r="D284" s="59">
        <v>400000</v>
      </c>
      <c r="E284" s="25"/>
      <c r="F284" s="69"/>
      <c r="G284" s="56">
        <f t="shared" ref="G284:G286" si="6">D284+E284+F284</f>
        <v>400000</v>
      </c>
      <c r="H284" s="7"/>
      <c r="I284" s="7"/>
    </row>
    <row r="285" spans="1:9">
      <c r="A285" s="25"/>
      <c r="B285" s="25">
        <v>4252</v>
      </c>
      <c r="C285" s="25" t="s">
        <v>105</v>
      </c>
      <c r="D285" s="37">
        <v>700000</v>
      </c>
      <c r="E285" s="25"/>
      <c r="F285" s="69"/>
      <c r="G285" s="55">
        <f t="shared" si="6"/>
        <v>700000</v>
      </c>
      <c r="H285" s="7"/>
      <c r="I285" s="7"/>
    </row>
    <row r="286" spans="1:9">
      <c r="A286" s="25"/>
      <c r="B286" s="24" t="s">
        <v>106</v>
      </c>
      <c r="C286" s="25" t="s">
        <v>107</v>
      </c>
      <c r="D286" s="37">
        <v>600000</v>
      </c>
      <c r="E286" s="25"/>
      <c r="F286" s="69"/>
      <c r="G286" s="55">
        <f t="shared" si="6"/>
        <v>600000</v>
      </c>
      <c r="I286" s="7"/>
    </row>
    <row r="287" spans="1:9">
      <c r="A287" s="25"/>
      <c r="B287" s="65" t="s">
        <v>71</v>
      </c>
      <c r="C287" s="65"/>
      <c r="D287" s="69"/>
      <c r="E287" s="25"/>
      <c r="F287" s="69"/>
      <c r="G287" s="55"/>
      <c r="I287" s="7"/>
    </row>
    <row r="288" spans="1:9">
      <c r="A288" s="25"/>
      <c r="B288" s="71">
        <v>4251</v>
      </c>
      <c r="C288" s="25" t="s">
        <v>104</v>
      </c>
      <c r="D288" s="37">
        <v>100000</v>
      </c>
      <c r="E288" s="25"/>
      <c r="F288" s="69"/>
      <c r="G288" s="55">
        <f t="shared" ref="G288:G302" si="7">D288+E288+F288</f>
        <v>100000</v>
      </c>
      <c r="I288" s="7"/>
    </row>
    <row r="289" spans="1:9">
      <c r="A289" s="25"/>
      <c r="B289" s="25">
        <v>4252</v>
      </c>
      <c r="C289" s="25" t="s">
        <v>105</v>
      </c>
      <c r="D289" s="37">
        <v>300000</v>
      </c>
      <c r="E289" s="25"/>
      <c r="F289" s="69"/>
      <c r="G289" s="55">
        <f t="shared" si="7"/>
        <v>300000</v>
      </c>
      <c r="I289" s="7"/>
    </row>
    <row r="290" spans="1:9">
      <c r="A290" s="33">
        <v>426</v>
      </c>
      <c r="B290" s="33"/>
      <c r="C290" s="33" t="s">
        <v>108</v>
      </c>
      <c r="D290" s="63">
        <f>D292+D294+D295+D299+D300+D301+D302+D303+D305+D306+D307+D308+D309+D311+D312+D313+D314+D315+D316</f>
        <v>3820000</v>
      </c>
      <c r="E290" s="63">
        <f>E292+E294+E295+E299+E300+E301+E302+E303+E305+E306+E307+E308+E309+E311+E312+E313+E314+E315+E316</f>
        <v>600000</v>
      </c>
      <c r="F290" s="63">
        <f>F292+F294+F295+F299+F300+F301+F302+F303+F305+F306+F307+F308+F309+F311+F312+F313+F314+F315+F316</f>
        <v>2440000</v>
      </c>
      <c r="G290" s="63">
        <f t="shared" si="7"/>
        <v>6860000</v>
      </c>
      <c r="H290" s="7"/>
      <c r="I290" s="7"/>
    </row>
    <row r="291" spans="1:9">
      <c r="A291" s="39"/>
      <c r="B291" s="60" t="s">
        <v>45</v>
      </c>
      <c r="C291" s="60"/>
      <c r="D291" s="55"/>
      <c r="E291" s="55"/>
      <c r="F291" s="55"/>
      <c r="G291" s="55"/>
      <c r="I291" s="7"/>
    </row>
    <row r="292" spans="1:9">
      <c r="A292" s="25"/>
      <c r="B292" s="25">
        <v>4261</v>
      </c>
      <c r="C292" s="25" t="s">
        <v>109</v>
      </c>
      <c r="D292" s="59">
        <v>200000</v>
      </c>
      <c r="E292" s="37">
        <v>100000</v>
      </c>
      <c r="F292" s="37">
        <v>500000</v>
      </c>
      <c r="G292" s="55">
        <f t="shared" si="7"/>
        <v>800000</v>
      </c>
      <c r="H292" s="7"/>
    </row>
    <row r="293" spans="1:9" hidden="1">
      <c r="A293" s="25"/>
      <c r="B293" s="25"/>
      <c r="C293" s="25"/>
      <c r="D293" s="59"/>
      <c r="E293" s="37"/>
      <c r="F293" s="7"/>
      <c r="G293" s="55">
        <f t="shared" si="7"/>
        <v>0</v>
      </c>
      <c r="H293" s="7"/>
      <c r="I293" s="7"/>
    </row>
    <row r="294" spans="1:9">
      <c r="A294" s="25"/>
      <c r="B294" s="25">
        <v>4263</v>
      </c>
      <c r="C294" s="25" t="s">
        <v>110</v>
      </c>
      <c r="D294" s="37">
        <v>250000</v>
      </c>
      <c r="E294" s="59">
        <v>100000</v>
      </c>
      <c r="F294" s="37">
        <v>300000</v>
      </c>
      <c r="G294" s="55">
        <f t="shared" si="7"/>
        <v>650000</v>
      </c>
      <c r="H294" s="7"/>
      <c r="I294" s="7"/>
    </row>
    <row r="295" spans="1:9">
      <c r="A295" s="25"/>
      <c r="B295" s="25">
        <v>4265</v>
      </c>
      <c r="C295" s="25" t="s">
        <v>111</v>
      </c>
      <c r="D295" s="59">
        <v>100000</v>
      </c>
      <c r="E295" s="37">
        <v>100000</v>
      </c>
      <c r="F295" s="37">
        <v>340000</v>
      </c>
      <c r="G295" s="55">
        <f t="shared" si="7"/>
        <v>540000</v>
      </c>
      <c r="H295" s="7"/>
    </row>
    <row r="296" spans="1:9" hidden="1">
      <c r="A296" s="25"/>
      <c r="B296" s="25"/>
      <c r="C296" s="25"/>
      <c r="D296" s="59"/>
      <c r="E296" s="37"/>
      <c r="F296" s="37"/>
      <c r="G296" s="55">
        <f t="shared" si="7"/>
        <v>0</v>
      </c>
    </row>
    <row r="297" spans="1:9" hidden="1">
      <c r="A297" s="25"/>
      <c r="B297" s="25"/>
      <c r="C297" s="25"/>
      <c r="D297" s="25"/>
      <c r="E297" s="25"/>
      <c r="F297" s="59"/>
      <c r="G297" s="55">
        <f t="shared" si="7"/>
        <v>0</v>
      </c>
    </row>
    <row r="298" spans="1:9" hidden="1">
      <c r="A298" s="25"/>
      <c r="B298" s="25"/>
      <c r="C298" s="25"/>
      <c r="D298" s="25"/>
      <c r="E298" s="25"/>
      <c r="F298" s="7"/>
      <c r="G298" s="55">
        <f t="shared" si="7"/>
        <v>0</v>
      </c>
    </row>
    <row r="299" spans="1:9">
      <c r="A299" s="25"/>
      <c r="B299" s="25">
        <v>4266</v>
      </c>
      <c r="C299" s="25" t="s">
        <v>112</v>
      </c>
      <c r="D299" s="59">
        <v>300000</v>
      </c>
      <c r="E299" s="37"/>
      <c r="F299" s="37">
        <v>200000</v>
      </c>
      <c r="G299" s="55">
        <f t="shared" si="7"/>
        <v>500000</v>
      </c>
      <c r="H299" s="7"/>
    </row>
    <row r="300" spans="1:9">
      <c r="A300" s="25"/>
      <c r="B300" s="25"/>
      <c r="C300" s="25"/>
      <c r="D300" s="59"/>
      <c r="E300" s="59"/>
      <c r="F300" s="70"/>
      <c r="G300" s="55"/>
    </row>
    <row r="301" spans="1:9">
      <c r="A301" s="25"/>
      <c r="B301" s="25">
        <v>4268</v>
      </c>
      <c r="C301" s="25" t="s">
        <v>113</v>
      </c>
      <c r="D301" s="37">
        <v>400000</v>
      </c>
      <c r="E301" s="72"/>
      <c r="F301" s="59">
        <v>500000</v>
      </c>
      <c r="G301" s="55">
        <f t="shared" si="7"/>
        <v>900000</v>
      </c>
      <c r="H301" s="7"/>
      <c r="I301" s="7"/>
    </row>
    <row r="302" spans="1:9">
      <c r="A302" s="25"/>
      <c r="B302" s="25">
        <v>4269</v>
      </c>
      <c r="C302" s="25" t="s">
        <v>114</v>
      </c>
      <c r="D302" s="37">
        <v>300000</v>
      </c>
      <c r="E302" s="37">
        <v>300000</v>
      </c>
      <c r="F302" s="59">
        <v>600000</v>
      </c>
      <c r="G302" s="55">
        <f t="shared" si="7"/>
        <v>1200000</v>
      </c>
      <c r="H302" s="7"/>
      <c r="I302" s="7"/>
    </row>
    <row r="303" spans="1:9">
      <c r="A303" s="25"/>
      <c r="D303" s="70"/>
      <c r="E303" s="37"/>
      <c r="F303" s="37"/>
      <c r="G303" s="55"/>
      <c r="I303" s="7"/>
    </row>
    <row r="304" spans="1:9">
      <c r="A304" s="25"/>
      <c r="B304" s="65" t="s">
        <v>54</v>
      </c>
      <c r="C304" s="65"/>
      <c r="D304" s="70"/>
      <c r="E304" s="37"/>
      <c r="F304" s="69"/>
      <c r="G304" s="55"/>
      <c r="I304" s="7"/>
    </row>
    <row r="305" spans="1:9">
      <c r="A305" s="25"/>
      <c r="B305" s="25">
        <v>4261</v>
      </c>
      <c r="C305" s="25" t="s">
        <v>109</v>
      </c>
      <c r="D305" s="37">
        <v>200000</v>
      </c>
      <c r="E305" s="37"/>
      <c r="F305" s="69"/>
      <c r="G305" s="55">
        <f t="shared" ref="G305:G309" si="8">D305+E305+F305</f>
        <v>200000</v>
      </c>
      <c r="I305" s="7"/>
    </row>
    <row r="306" spans="1:9">
      <c r="A306" s="25"/>
      <c r="B306" s="25">
        <v>4263</v>
      </c>
      <c r="C306" s="25" t="s">
        <v>110</v>
      </c>
      <c r="D306" s="37">
        <v>250000</v>
      </c>
      <c r="E306" s="37"/>
      <c r="F306" s="69"/>
      <c r="G306" s="55">
        <f t="shared" si="8"/>
        <v>250000</v>
      </c>
      <c r="I306" s="7"/>
    </row>
    <row r="307" spans="1:9">
      <c r="A307" s="25"/>
      <c r="B307" s="25">
        <v>4265</v>
      </c>
      <c r="C307" s="25" t="s">
        <v>111</v>
      </c>
      <c r="D307" s="37">
        <v>450000</v>
      </c>
      <c r="E307" s="37"/>
      <c r="F307" s="69"/>
      <c r="G307" s="55">
        <f t="shared" si="8"/>
        <v>450000</v>
      </c>
      <c r="I307" s="7"/>
    </row>
    <row r="308" spans="1:9">
      <c r="A308" s="25"/>
      <c r="B308" s="25">
        <v>4268</v>
      </c>
      <c r="C308" s="25" t="s">
        <v>113</v>
      </c>
      <c r="D308" s="59">
        <v>100000</v>
      </c>
      <c r="E308" s="37"/>
      <c r="F308" s="69"/>
      <c r="G308" s="55">
        <f t="shared" si="8"/>
        <v>100000</v>
      </c>
      <c r="I308" s="7"/>
    </row>
    <row r="309" spans="1:9">
      <c r="A309" s="25"/>
      <c r="B309" s="25">
        <v>4269</v>
      </c>
      <c r="C309" s="25" t="s">
        <v>114</v>
      </c>
      <c r="D309" s="37">
        <v>400000</v>
      </c>
      <c r="E309" s="69"/>
      <c r="F309" s="69"/>
      <c r="G309" s="55">
        <f t="shared" si="8"/>
        <v>400000</v>
      </c>
      <c r="I309" s="7"/>
    </row>
    <row r="310" spans="1:9">
      <c r="A310" s="25"/>
      <c r="B310" s="65" t="s">
        <v>71</v>
      </c>
      <c r="C310" s="65"/>
      <c r="D310" s="70"/>
      <c r="E310" s="37"/>
      <c r="F310" s="69"/>
      <c r="G310" s="55"/>
      <c r="I310" s="7"/>
    </row>
    <row r="311" spans="1:9">
      <c r="A311" s="25"/>
      <c r="B311" s="25">
        <v>4261</v>
      </c>
      <c r="C311" s="25" t="s">
        <v>109</v>
      </c>
      <c r="D311" s="59">
        <v>50000</v>
      </c>
      <c r="E311" s="37"/>
      <c r="F311" s="69"/>
      <c r="G311" s="55">
        <f t="shared" ref="G311:G316" si="9">D311+E311+F311</f>
        <v>50000</v>
      </c>
      <c r="I311" s="7"/>
    </row>
    <row r="312" spans="1:9">
      <c r="A312" s="25"/>
      <c r="B312" s="25">
        <v>4263</v>
      </c>
      <c r="C312" s="25" t="s">
        <v>110</v>
      </c>
      <c r="D312" s="59">
        <v>20000</v>
      </c>
      <c r="E312" s="37"/>
      <c r="F312" s="69"/>
      <c r="G312" s="55">
        <f t="shared" si="9"/>
        <v>20000</v>
      </c>
      <c r="I312" s="7"/>
    </row>
    <row r="313" spans="1:9">
      <c r="A313" s="25"/>
      <c r="B313" s="25">
        <v>4265</v>
      </c>
      <c r="C313" s="25" t="s">
        <v>111</v>
      </c>
      <c r="D313" s="37">
        <v>200000</v>
      </c>
      <c r="E313" s="37"/>
      <c r="F313" s="69"/>
      <c r="G313" s="55">
        <f t="shared" si="9"/>
        <v>200000</v>
      </c>
      <c r="I313" s="7"/>
    </row>
    <row r="314" spans="1:9">
      <c r="A314" s="25"/>
      <c r="B314" s="25">
        <v>4266</v>
      </c>
      <c r="C314" s="25" t="s">
        <v>112</v>
      </c>
      <c r="D314" s="37">
        <v>100000</v>
      </c>
      <c r="E314" s="37"/>
      <c r="F314" s="69"/>
      <c r="G314" s="55">
        <f t="shared" si="9"/>
        <v>100000</v>
      </c>
      <c r="I314" s="7"/>
    </row>
    <row r="315" spans="1:9">
      <c r="A315" s="25"/>
      <c r="B315" s="25">
        <v>4268</v>
      </c>
      <c r="C315" s="25" t="s">
        <v>113</v>
      </c>
      <c r="D315" s="37">
        <v>100000</v>
      </c>
      <c r="E315" s="37"/>
      <c r="F315" s="69"/>
      <c r="G315" s="55">
        <f t="shared" si="9"/>
        <v>100000</v>
      </c>
      <c r="I315" s="7"/>
    </row>
    <row r="316" spans="1:9">
      <c r="A316" s="25"/>
      <c r="B316" s="25">
        <v>4269</v>
      </c>
      <c r="C316" s="25" t="s">
        <v>114</v>
      </c>
      <c r="D316" s="37">
        <v>400000</v>
      </c>
      <c r="E316" s="37"/>
      <c r="F316" s="69"/>
      <c r="G316" s="55">
        <f t="shared" si="9"/>
        <v>400000</v>
      </c>
      <c r="I316" s="7"/>
    </row>
    <row r="317" spans="1:9">
      <c r="A317" s="33">
        <v>444</v>
      </c>
      <c r="B317" s="33"/>
      <c r="C317" s="33" t="s">
        <v>115</v>
      </c>
      <c r="D317" s="63"/>
      <c r="E317" s="63"/>
      <c r="F317" s="63"/>
      <c r="G317" s="63"/>
      <c r="I317" s="66"/>
    </row>
    <row r="318" spans="1:9" hidden="1">
      <c r="A318" s="25"/>
      <c r="B318" s="25">
        <v>4441</v>
      </c>
      <c r="C318" s="25" t="s">
        <v>116</v>
      </c>
      <c r="D318" s="59"/>
      <c r="E318" s="59"/>
      <c r="F318" s="59"/>
      <c r="G318" s="55"/>
    </row>
    <row r="319" spans="1:9" hidden="1">
      <c r="A319" s="25"/>
      <c r="B319" s="25">
        <v>4442</v>
      </c>
      <c r="C319" s="25" t="s">
        <v>117</v>
      </c>
      <c r="D319" s="25"/>
      <c r="E319" s="25"/>
      <c r="F319" s="25"/>
      <c r="G319" s="55"/>
    </row>
    <row r="320" spans="1:9">
      <c r="A320" s="25"/>
      <c r="B320" s="60" t="s">
        <v>45</v>
      </c>
      <c r="D320" s="25"/>
      <c r="E320" s="25"/>
      <c r="F320" s="25"/>
      <c r="G320" s="55"/>
    </row>
    <row r="321" spans="1:9">
      <c r="A321" s="73">
        <v>4819</v>
      </c>
      <c r="B321" s="73"/>
      <c r="C321" s="73" t="s">
        <v>118</v>
      </c>
      <c r="D321" s="73"/>
      <c r="E321" s="73"/>
      <c r="F321" s="64">
        <v>200000</v>
      </c>
      <c r="G321" s="74">
        <f t="shared" ref="G321" si="10">D321+E321+F321</f>
        <v>200000</v>
      </c>
      <c r="H321" s="7"/>
    </row>
    <row r="322" spans="1:9" s="41" customFormat="1">
      <c r="A322" s="75"/>
      <c r="B322" s="65" t="s">
        <v>54</v>
      </c>
      <c r="C322" s="65"/>
      <c r="D322" s="75"/>
      <c r="E322" s="75"/>
      <c r="F322" s="56"/>
      <c r="G322" s="76"/>
      <c r="H322" s="77"/>
    </row>
    <row r="323" spans="1:9">
      <c r="A323" s="33">
        <v>4821</v>
      </c>
      <c r="B323" s="33"/>
      <c r="C323" s="33" t="s">
        <v>119</v>
      </c>
      <c r="D323" s="64">
        <v>220000</v>
      </c>
      <c r="E323" s="64"/>
      <c r="F323" s="64"/>
      <c r="G323" s="63">
        <f t="shared" ref="G323" si="11">D323+E323+F323</f>
        <v>220000</v>
      </c>
    </row>
    <row r="324" spans="1:9">
      <c r="A324" s="39"/>
      <c r="B324" s="60" t="s">
        <v>45</v>
      </c>
      <c r="C324" s="25"/>
      <c r="D324" s="56"/>
      <c r="E324" s="56"/>
      <c r="F324" s="56"/>
      <c r="G324" s="55"/>
    </row>
    <row r="325" spans="1:9">
      <c r="A325" s="33">
        <v>4821</v>
      </c>
      <c r="B325" s="33"/>
      <c r="C325" s="33" t="s">
        <v>119</v>
      </c>
      <c r="D325" s="64"/>
      <c r="E325" s="64"/>
      <c r="F325" s="64">
        <v>350000</v>
      </c>
      <c r="G325" s="63">
        <f t="shared" ref="G325:G326" si="12">D325+E325+F325</f>
        <v>350000</v>
      </c>
    </row>
    <row r="326" spans="1:9">
      <c r="A326" s="33">
        <v>4822</v>
      </c>
      <c r="B326" s="33"/>
      <c r="C326" s="33" t="s">
        <v>120</v>
      </c>
      <c r="D326" s="64">
        <v>120000</v>
      </c>
      <c r="E326" s="64">
        <v>150000</v>
      </c>
      <c r="F326" s="64">
        <v>150000</v>
      </c>
      <c r="G326" s="63">
        <f t="shared" si="12"/>
        <v>420000</v>
      </c>
    </row>
    <row r="327" spans="1:9">
      <c r="A327" s="39"/>
      <c r="B327" s="60" t="s">
        <v>45</v>
      </c>
      <c r="D327" s="56"/>
      <c r="E327" s="56"/>
      <c r="F327" s="56"/>
      <c r="G327" s="55"/>
    </row>
    <row r="328" spans="1:9">
      <c r="A328" s="33">
        <v>5113</v>
      </c>
      <c r="B328" s="33"/>
      <c r="C328" s="33" t="s">
        <v>121</v>
      </c>
      <c r="D328" s="63">
        <v>300000</v>
      </c>
      <c r="E328" s="33"/>
      <c r="F328" s="63">
        <v>5051500</v>
      </c>
      <c r="G328" s="63">
        <f t="shared" ref="G328:G332" si="13">D328+E328+F328</f>
        <v>5351500</v>
      </c>
    </row>
    <row r="329" spans="1:9">
      <c r="A329" s="33"/>
      <c r="B329" s="33"/>
      <c r="C329" s="33" t="s">
        <v>122</v>
      </c>
      <c r="D329" s="33"/>
      <c r="E329" s="33"/>
      <c r="F329" s="63">
        <v>2000000</v>
      </c>
      <c r="G329" s="63">
        <f t="shared" si="13"/>
        <v>2000000</v>
      </c>
    </row>
    <row r="330" spans="1:9">
      <c r="A330" s="33">
        <v>512</v>
      </c>
      <c r="B330" s="33"/>
      <c r="C330" s="33" t="s">
        <v>123</v>
      </c>
      <c r="D330" s="63">
        <f>D332+D333+D337+D340+D343+D345+D350+D353+D355+D356+D344</f>
        <v>7080000</v>
      </c>
      <c r="E330" s="63">
        <f>E332+E333+E337+E340+E343+E345+E350+E353+E355+E356</f>
        <v>800000</v>
      </c>
      <c r="F330" s="63">
        <f>F332+F333+F337+F340+F343+F345+F350+F353+F355+F356+F341</f>
        <v>5300000</v>
      </c>
      <c r="G330" s="63">
        <f t="shared" si="13"/>
        <v>13180000</v>
      </c>
      <c r="H330" s="7"/>
      <c r="I330" s="7"/>
    </row>
    <row r="331" spans="1:9">
      <c r="A331" s="39"/>
      <c r="B331" s="60" t="s">
        <v>45</v>
      </c>
      <c r="D331" s="60"/>
      <c r="E331" s="55"/>
      <c r="F331" s="55"/>
      <c r="G331" s="55"/>
    </row>
    <row r="332" spans="1:9">
      <c r="A332" s="39"/>
      <c r="B332" s="25">
        <v>5122</v>
      </c>
      <c r="C332" s="25" t="s">
        <v>124</v>
      </c>
      <c r="D332" s="37"/>
      <c r="E332" s="59">
        <v>400000</v>
      </c>
      <c r="F332" s="68">
        <v>3700000</v>
      </c>
      <c r="G332" s="55">
        <f t="shared" si="13"/>
        <v>4100000</v>
      </c>
      <c r="H332" s="7"/>
    </row>
    <row r="333" spans="1:9">
      <c r="A333" s="39"/>
      <c r="B333" s="25"/>
      <c r="C333" s="25"/>
      <c r="D333" s="37"/>
      <c r="E333" s="59"/>
      <c r="F333" s="37"/>
      <c r="G333" s="55">
        <f t="shared" ref="G333:G341" si="14">D333+E333+F333</f>
        <v>0</v>
      </c>
      <c r="H333" s="7"/>
      <c r="I333" s="7"/>
    </row>
    <row r="334" spans="1:9" hidden="1">
      <c r="A334" s="39"/>
      <c r="B334" s="25"/>
      <c r="D334" s="37"/>
      <c r="E334" s="59"/>
      <c r="F334" s="69"/>
      <c r="G334" s="55">
        <f t="shared" si="14"/>
        <v>0</v>
      </c>
    </row>
    <row r="335" spans="1:9" hidden="1">
      <c r="A335" s="39"/>
      <c r="B335" s="25"/>
      <c r="C335" s="25"/>
      <c r="D335" s="78"/>
      <c r="E335" s="59"/>
      <c r="F335" s="59"/>
      <c r="G335" s="55">
        <f t="shared" si="14"/>
        <v>0</v>
      </c>
      <c r="H335" s="7"/>
    </row>
    <row r="336" spans="1:9" hidden="1">
      <c r="A336" s="39"/>
      <c r="B336" s="25"/>
      <c r="C336" s="25"/>
      <c r="D336" s="78"/>
      <c r="E336" s="59"/>
      <c r="F336" s="7"/>
      <c r="G336" s="55">
        <f t="shared" si="14"/>
        <v>0</v>
      </c>
    </row>
    <row r="337" spans="1:10">
      <c r="A337" s="39"/>
      <c r="B337" s="24" t="s">
        <v>125</v>
      </c>
      <c r="C337" s="25" t="s">
        <v>126</v>
      </c>
      <c r="D337" s="37"/>
      <c r="E337" s="7">
        <v>200000</v>
      </c>
      <c r="F337" s="59">
        <v>800000</v>
      </c>
      <c r="G337" s="55">
        <f t="shared" si="14"/>
        <v>1000000</v>
      </c>
      <c r="H337" s="7"/>
    </row>
    <row r="338" spans="1:10" hidden="1">
      <c r="A338" s="39"/>
      <c r="B338" s="25"/>
      <c r="C338" s="25"/>
      <c r="D338" s="25"/>
      <c r="E338" s="72"/>
      <c r="F338" s="37"/>
      <c r="G338" s="55">
        <f t="shared" si="14"/>
        <v>0</v>
      </c>
    </row>
    <row r="339" spans="1:10" hidden="1">
      <c r="A339" s="39"/>
      <c r="B339" s="25"/>
      <c r="C339" s="25"/>
      <c r="E339" s="72"/>
      <c r="F339" s="37"/>
      <c r="G339" s="55">
        <f t="shared" si="14"/>
        <v>0</v>
      </c>
    </row>
    <row r="340" spans="1:10">
      <c r="A340" s="39"/>
      <c r="B340" s="24" t="s">
        <v>127</v>
      </c>
      <c r="C340" s="25" t="s">
        <v>128</v>
      </c>
      <c r="D340" s="37"/>
      <c r="E340" s="37">
        <v>200000</v>
      </c>
      <c r="F340" s="59">
        <v>300000</v>
      </c>
      <c r="G340" s="55">
        <f t="shared" si="14"/>
        <v>500000</v>
      </c>
      <c r="H340" s="7"/>
      <c r="I340" t="s">
        <v>129</v>
      </c>
    </row>
    <row r="341" spans="1:10">
      <c r="A341" s="39"/>
      <c r="B341" s="79">
        <v>5126111</v>
      </c>
      <c r="C341" s="25" t="s">
        <v>130</v>
      </c>
      <c r="D341" s="37"/>
      <c r="E341" s="37"/>
      <c r="F341" s="59">
        <v>500000</v>
      </c>
      <c r="G341" s="55">
        <f t="shared" si="14"/>
        <v>500000</v>
      </c>
      <c r="H341" s="7"/>
    </row>
    <row r="342" spans="1:10">
      <c r="A342" s="39"/>
      <c r="B342" s="80"/>
      <c r="C342" s="81"/>
      <c r="D342" s="37"/>
      <c r="E342" s="37"/>
      <c r="F342" s="59"/>
      <c r="G342" s="55"/>
      <c r="I342" t="s">
        <v>131</v>
      </c>
    </row>
    <row r="343" spans="1:10">
      <c r="A343" s="39"/>
      <c r="B343" s="65" t="s">
        <v>54</v>
      </c>
      <c r="C343" s="65"/>
      <c r="D343" s="37"/>
      <c r="E343" s="37"/>
      <c r="F343" s="59"/>
      <c r="G343" s="55"/>
    </row>
    <row r="344" spans="1:10">
      <c r="A344" s="39"/>
      <c r="B344" s="79">
        <v>5126111</v>
      </c>
      <c r="C344" s="25" t="s">
        <v>130</v>
      </c>
      <c r="D344" s="55">
        <v>690000</v>
      </c>
      <c r="E344" s="55"/>
      <c r="F344" s="55"/>
      <c r="G344" s="55">
        <f t="shared" ref="G344" si="15">D344+E344+F344</f>
        <v>690000</v>
      </c>
    </row>
    <row r="345" spans="1:10">
      <c r="A345" s="25"/>
      <c r="B345" s="82">
        <v>5122</v>
      </c>
      <c r="C345" s="25" t="s">
        <v>124</v>
      </c>
      <c r="D345" s="68">
        <v>3800000</v>
      </c>
      <c r="F345" s="37"/>
      <c r="G345" s="56">
        <f t="shared" ref="G345:G353" si="16">D345+E345+F345</f>
        <v>3800000</v>
      </c>
      <c r="H345" s="7"/>
      <c r="J345" t="s">
        <v>132</v>
      </c>
    </row>
    <row r="346" spans="1:10" hidden="1">
      <c r="A346" s="25"/>
      <c r="B346" s="25"/>
      <c r="C346" s="25"/>
      <c r="D346" s="37"/>
      <c r="E346" s="59"/>
      <c r="F346" s="37"/>
      <c r="G346" s="55">
        <f t="shared" si="16"/>
        <v>0</v>
      </c>
      <c r="H346" s="7"/>
    </row>
    <row r="347" spans="1:10" hidden="1">
      <c r="A347" s="25"/>
      <c r="B347" s="25"/>
      <c r="C347" s="25"/>
      <c r="D347" s="37"/>
      <c r="E347" s="59"/>
      <c r="F347" s="37"/>
      <c r="G347" s="55">
        <f t="shared" si="16"/>
        <v>0</v>
      </c>
    </row>
    <row r="348" spans="1:10" hidden="1">
      <c r="A348" s="25"/>
      <c r="B348" s="25"/>
      <c r="C348" s="25"/>
      <c r="D348" s="78"/>
      <c r="E348" s="59"/>
      <c r="F348" s="59"/>
      <c r="G348" s="55">
        <f t="shared" si="16"/>
        <v>0</v>
      </c>
    </row>
    <row r="349" spans="1:10" hidden="1">
      <c r="A349" s="25"/>
      <c r="B349" s="25"/>
      <c r="C349" s="25"/>
      <c r="D349" s="78"/>
      <c r="E349" s="59"/>
      <c r="F349" s="7"/>
      <c r="G349" s="55">
        <f t="shared" si="16"/>
        <v>0</v>
      </c>
    </row>
    <row r="350" spans="1:10">
      <c r="A350" s="25"/>
      <c r="B350" s="24" t="s">
        <v>125</v>
      </c>
      <c r="C350" s="25" t="s">
        <v>126</v>
      </c>
      <c r="D350" s="37">
        <v>900000</v>
      </c>
      <c r="E350" s="69"/>
      <c r="F350" s="59"/>
      <c r="G350" s="55">
        <f t="shared" si="16"/>
        <v>900000</v>
      </c>
    </row>
    <row r="351" spans="1:10" hidden="1">
      <c r="A351" s="25"/>
      <c r="B351" s="25"/>
      <c r="C351" s="25"/>
      <c r="D351" s="25"/>
      <c r="E351" s="72"/>
      <c r="F351" s="37"/>
      <c r="G351" s="55">
        <f t="shared" si="16"/>
        <v>0</v>
      </c>
    </row>
    <row r="352" spans="1:10" hidden="1">
      <c r="A352" s="25"/>
      <c r="B352" s="25"/>
      <c r="C352" s="25"/>
      <c r="E352" s="72"/>
      <c r="F352" s="37"/>
      <c r="G352" s="55">
        <f t="shared" si="16"/>
        <v>0</v>
      </c>
    </row>
    <row r="353" spans="1:8">
      <c r="A353" s="25"/>
      <c r="B353" s="24" t="s">
        <v>127</v>
      </c>
      <c r="C353" s="25" t="s">
        <v>133</v>
      </c>
      <c r="D353" s="37">
        <v>500000</v>
      </c>
      <c r="E353" s="37"/>
      <c r="F353" s="59"/>
      <c r="G353" s="55">
        <f t="shared" si="16"/>
        <v>500000</v>
      </c>
    </row>
    <row r="354" spans="1:8">
      <c r="A354" s="25"/>
      <c r="B354" s="65" t="s">
        <v>71</v>
      </c>
      <c r="C354" s="65"/>
      <c r="D354" s="37"/>
      <c r="E354" s="37"/>
      <c r="F354" s="59"/>
      <c r="G354" s="55" t="s">
        <v>134</v>
      </c>
    </row>
    <row r="355" spans="1:8">
      <c r="A355" s="25"/>
      <c r="B355" s="25">
        <v>5122</v>
      </c>
      <c r="C355" s="25" t="s">
        <v>124</v>
      </c>
      <c r="D355" s="37">
        <v>1000000</v>
      </c>
      <c r="E355" s="37"/>
      <c r="F355" s="59"/>
      <c r="G355" s="55">
        <f t="shared" ref="G355:G357" si="17">D355+E355+F355</f>
        <v>1000000</v>
      </c>
    </row>
    <row r="356" spans="1:8">
      <c r="A356" s="25"/>
      <c r="B356" s="24" t="s">
        <v>127</v>
      </c>
      <c r="C356" s="25" t="s">
        <v>135</v>
      </c>
      <c r="D356" s="37">
        <v>190000</v>
      </c>
      <c r="E356" s="37"/>
      <c r="F356" s="59"/>
      <c r="G356" s="55">
        <f t="shared" si="17"/>
        <v>190000</v>
      </c>
      <c r="H356" s="7"/>
    </row>
    <row r="357" spans="1:8">
      <c r="A357" s="25"/>
      <c r="B357" s="24" t="s">
        <v>125</v>
      </c>
      <c r="C357" s="25" t="s">
        <v>126</v>
      </c>
      <c r="D357" s="37"/>
      <c r="E357" s="37"/>
      <c r="F357" s="59"/>
      <c r="G357" s="55">
        <f t="shared" si="17"/>
        <v>0</v>
      </c>
    </row>
    <row r="358" spans="1:8">
      <c r="A358" s="33">
        <v>5151</v>
      </c>
      <c r="B358" s="33">
        <v>5151</v>
      </c>
      <c r="C358" s="33" t="s">
        <v>136</v>
      </c>
      <c r="D358" s="64">
        <v>250000</v>
      </c>
      <c r="E358" s="64">
        <v>100000</v>
      </c>
      <c r="F358" s="63">
        <v>400000</v>
      </c>
      <c r="G358" s="63">
        <f t="shared" ref="G358" si="18">D358+E358+F358</f>
        <v>750000</v>
      </c>
    </row>
    <row r="359" spans="1:8" hidden="1"/>
    <row r="360" spans="1:8">
      <c r="A360" t="s">
        <v>137</v>
      </c>
    </row>
    <row r="361" spans="1:8" hidden="1">
      <c r="A361" s="83"/>
    </row>
    <row r="362" spans="1:8">
      <c r="A362" t="s">
        <v>138</v>
      </c>
    </row>
  </sheetData>
  <pageMargins left="0.7" right="0.7" top="0.75" bottom="0.75" header="0.3" footer="0.3"/>
  <pageSetup paperSize="9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workbookViewId="0">
      <selection activeCell="D28" sqref="D28"/>
    </sheetView>
  </sheetViews>
  <sheetFormatPr defaultColWidth="9" defaultRowHeight="15"/>
  <cols>
    <col min="3" max="3" width="13.28515625" customWidth="1"/>
    <col min="4" max="4" width="21.7109375" customWidth="1"/>
    <col min="5" max="5" width="20.7109375" customWidth="1"/>
    <col min="6" max="6" width="20.85546875" customWidth="1"/>
    <col min="7" max="7" width="13" customWidth="1"/>
  </cols>
  <sheetData>
    <row r="2" spans="1:7">
      <c r="A2" s="39">
        <v>732121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</row>
    <row r="3" spans="1:7">
      <c r="A3" t="s">
        <v>144</v>
      </c>
      <c r="C3">
        <v>65975</v>
      </c>
      <c r="D3">
        <v>49147.87</v>
      </c>
      <c r="E3" t="s">
        <v>145</v>
      </c>
    </row>
    <row r="4" spans="1:7">
      <c r="C4" t="s">
        <v>146</v>
      </c>
      <c r="D4">
        <v>2817</v>
      </c>
      <c r="F4">
        <v>117.5</v>
      </c>
      <c r="G4">
        <f>D4*F4</f>
        <v>330997.5</v>
      </c>
    </row>
    <row r="6" spans="1:7">
      <c r="D6" t="s">
        <v>147</v>
      </c>
      <c r="E6" t="s">
        <v>148</v>
      </c>
    </row>
    <row r="7" spans="1:7">
      <c r="A7" t="s">
        <v>149</v>
      </c>
      <c r="C7" t="s">
        <v>146</v>
      </c>
      <c r="D7">
        <v>60265</v>
      </c>
      <c r="E7">
        <f>65000/2</f>
        <v>32500</v>
      </c>
      <c r="F7">
        <v>117.5</v>
      </c>
      <c r="G7">
        <f>E7*F7</f>
        <v>3818750</v>
      </c>
    </row>
    <row r="9" spans="1:7">
      <c r="E9" t="s">
        <v>150</v>
      </c>
    </row>
    <row r="10" spans="1:7">
      <c r="A10" t="s">
        <v>151</v>
      </c>
      <c r="C10" t="s">
        <v>152</v>
      </c>
      <c r="D10" s="40">
        <v>11939.09</v>
      </c>
      <c r="E10">
        <v>5000</v>
      </c>
      <c r="F10">
        <v>117.5</v>
      </c>
      <c r="G10">
        <f>E10*F10</f>
        <v>587500</v>
      </c>
    </row>
    <row r="13" spans="1:7">
      <c r="G13">
        <f>SUM(G3:G12)</f>
        <v>4737247.5</v>
      </c>
    </row>
    <row r="14" spans="1:7">
      <c r="F14" t="s">
        <v>153</v>
      </c>
      <c r="G14">
        <v>500000</v>
      </c>
    </row>
    <row r="18" spans="1:4">
      <c r="A18" t="s">
        <v>154</v>
      </c>
    </row>
    <row r="19" spans="1:4">
      <c r="A19">
        <v>745104</v>
      </c>
      <c r="C19" t="s">
        <v>155</v>
      </c>
    </row>
    <row r="20" spans="1:4">
      <c r="A20">
        <v>745103</v>
      </c>
      <c r="C20" t="s">
        <v>156</v>
      </c>
      <c r="D20">
        <v>590000</v>
      </c>
    </row>
    <row r="21" spans="1:4">
      <c r="A21">
        <v>745102</v>
      </c>
      <c r="C21" t="s">
        <v>157</v>
      </c>
      <c r="D21">
        <v>590000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2"/>
  <sheetViews>
    <sheetView topLeftCell="A15" workbookViewId="0">
      <selection activeCell="J33" sqref="J33"/>
    </sheetView>
  </sheetViews>
  <sheetFormatPr defaultColWidth="9" defaultRowHeight="15"/>
  <cols>
    <col min="1" max="1" width="17" customWidth="1"/>
    <col min="5" max="5" width="20.5703125" customWidth="1"/>
    <col min="6" max="6" width="17.7109375" customWidth="1"/>
    <col min="7" max="7" width="22.140625" customWidth="1"/>
    <col min="8" max="8" width="20.5703125" customWidth="1"/>
  </cols>
  <sheetData>
    <row r="1" spans="1:9">
      <c r="C1" t="s">
        <v>158</v>
      </c>
    </row>
    <row r="2" spans="1:9">
      <c r="C2" t="s">
        <v>159</v>
      </c>
    </row>
    <row r="3" spans="1:9">
      <c r="A3" s="31">
        <v>2005</v>
      </c>
      <c r="B3" s="1" t="s">
        <v>160</v>
      </c>
      <c r="F3" s="32" t="s">
        <v>161</v>
      </c>
      <c r="G3" t="s">
        <v>162</v>
      </c>
      <c r="H3" t="s">
        <v>163</v>
      </c>
    </row>
    <row r="4" spans="1:9">
      <c r="A4" s="33" t="s">
        <v>164</v>
      </c>
      <c r="B4" s="33">
        <v>411</v>
      </c>
      <c r="C4" s="33"/>
      <c r="D4">
        <v>24</v>
      </c>
      <c r="E4" s="3">
        <f>7139000*1.125</f>
        <v>8031375</v>
      </c>
      <c r="F4" s="34">
        <f>D4*E4</f>
        <v>192753000</v>
      </c>
      <c r="G4" s="7"/>
      <c r="H4" s="7"/>
      <c r="I4" s="7"/>
    </row>
    <row r="5" spans="1:9">
      <c r="B5">
        <v>4121</v>
      </c>
      <c r="C5" t="s">
        <v>165</v>
      </c>
      <c r="F5" s="7">
        <f>F4*0.1</f>
        <v>19275300</v>
      </c>
      <c r="G5" s="7"/>
      <c r="H5" s="7"/>
      <c r="I5" s="7"/>
    </row>
    <row r="6" spans="1:9">
      <c r="B6">
        <v>4122</v>
      </c>
      <c r="C6" t="s">
        <v>166</v>
      </c>
      <c r="F6" s="35">
        <f>F4*0.0515</f>
        <v>9926779.5</v>
      </c>
      <c r="G6" s="7"/>
      <c r="H6" s="7"/>
      <c r="I6" s="7"/>
    </row>
    <row r="7" spans="1:9">
      <c r="F7" s="7"/>
      <c r="G7" s="7"/>
      <c r="H7" s="7"/>
      <c r="I7" s="7"/>
    </row>
    <row r="8" spans="1:9">
      <c r="A8" s="1" t="s">
        <v>167</v>
      </c>
      <c r="B8" s="1" t="s">
        <v>168</v>
      </c>
      <c r="F8" s="7"/>
      <c r="G8" s="7"/>
      <c r="H8" s="7"/>
      <c r="I8" s="7"/>
    </row>
    <row r="9" spans="1:9">
      <c r="A9" s="33" t="s">
        <v>164</v>
      </c>
      <c r="B9" s="33">
        <v>411</v>
      </c>
      <c r="C9" s="33"/>
      <c r="D9">
        <v>12</v>
      </c>
      <c r="E9">
        <f>4100000*1.125</f>
        <v>4612500</v>
      </c>
      <c r="F9" s="7">
        <f>D9*E9</f>
        <v>55350000</v>
      </c>
      <c r="G9" s="7"/>
      <c r="H9" s="7">
        <v>2500000</v>
      </c>
      <c r="I9" s="7"/>
    </row>
    <row r="10" spans="1:9">
      <c r="B10">
        <v>4121</v>
      </c>
      <c r="C10" t="s">
        <v>165</v>
      </c>
      <c r="F10" s="7">
        <f>F9*0.1</f>
        <v>5535000</v>
      </c>
      <c r="G10" s="7"/>
      <c r="H10" s="7">
        <f>H9*0.1</f>
        <v>250000</v>
      </c>
      <c r="I10" s="7"/>
    </row>
    <row r="11" spans="1:9">
      <c r="B11">
        <v>4122</v>
      </c>
      <c r="C11" t="s">
        <v>166</v>
      </c>
      <c r="F11" s="7">
        <f>F9*0.0515</f>
        <v>2850525</v>
      </c>
      <c r="G11" s="7"/>
      <c r="H11" s="7">
        <f>H9*0.0515</f>
        <v>128750</v>
      </c>
      <c r="I11" s="7"/>
    </row>
    <row r="12" spans="1:9">
      <c r="F12" s="7"/>
      <c r="G12" s="7"/>
      <c r="H12" s="7"/>
      <c r="I12" s="7"/>
    </row>
    <row r="13" spans="1:9">
      <c r="A13" s="36" t="s">
        <v>169</v>
      </c>
      <c r="B13" s="36">
        <v>414</v>
      </c>
      <c r="C13" s="36"/>
      <c r="F13" s="7"/>
      <c r="G13" s="7"/>
      <c r="H13" s="7"/>
      <c r="I13" s="7"/>
    </row>
    <row r="14" spans="1:9">
      <c r="C14" t="s">
        <v>170</v>
      </c>
      <c r="E14" t="s">
        <v>171</v>
      </c>
      <c r="F14" s="7"/>
      <c r="G14" s="7" t="s">
        <v>172</v>
      </c>
      <c r="H14" s="7">
        <v>700000</v>
      </c>
      <c r="I14" s="7"/>
    </row>
    <row r="15" spans="1:9">
      <c r="C15" t="s">
        <v>173</v>
      </c>
      <c r="F15" s="7"/>
      <c r="G15" s="7"/>
      <c r="H15" s="7">
        <v>200000</v>
      </c>
      <c r="I15" s="7"/>
    </row>
    <row r="16" spans="1:9">
      <c r="F16" s="7"/>
      <c r="G16" s="7"/>
      <c r="H16" s="7"/>
      <c r="I16" s="7"/>
    </row>
    <row r="17" spans="1:9">
      <c r="A17" s="36" t="s">
        <v>60</v>
      </c>
      <c r="B17" s="33">
        <v>4151</v>
      </c>
      <c r="C17" s="36"/>
      <c r="F17" s="7"/>
      <c r="G17" s="7"/>
      <c r="H17" s="7"/>
      <c r="I17" s="7"/>
    </row>
    <row r="18" spans="1:9">
      <c r="C18" t="s">
        <v>174</v>
      </c>
      <c r="F18" s="7">
        <v>4600000</v>
      </c>
      <c r="G18" s="7"/>
      <c r="H18" s="7">
        <v>1600000</v>
      </c>
      <c r="I18" s="7"/>
    </row>
    <row r="19" spans="1:9">
      <c r="C19" t="s">
        <v>175</v>
      </c>
      <c r="F19" s="7"/>
      <c r="G19" s="7"/>
      <c r="H19" s="7"/>
      <c r="I19" s="7"/>
    </row>
    <row r="20" spans="1:9">
      <c r="A20" s="33" t="s">
        <v>61</v>
      </c>
      <c r="B20" s="36">
        <v>4161</v>
      </c>
      <c r="C20" t="s">
        <v>176</v>
      </c>
      <c r="F20" s="7"/>
      <c r="G20" s="7"/>
      <c r="H20" s="7">
        <v>300000</v>
      </c>
      <c r="I20" s="7"/>
    </row>
    <row r="21" spans="1:9">
      <c r="F21" s="7"/>
      <c r="G21" s="7"/>
      <c r="H21" s="7"/>
      <c r="I21" s="7"/>
    </row>
    <row r="22" spans="1:9" hidden="1">
      <c r="F22" s="7"/>
      <c r="G22" s="7"/>
      <c r="H22" s="7"/>
      <c r="I22" s="7"/>
    </row>
    <row r="23" spans="1:9" hidden="1">
      <c r="F23" s="7"/>
      <c r="G23" s="7"/>
      <c r="H23" s="7"/>
      <c r="I23" s="7"/>
    </row>
    <row r="24" spans="1:9">
      <c r="F24" s="7"/>
      <c r="G24" s="7"/>
      <c r="H24" s="7"/>
      <c r="I24" s="7"/>
    </row>
    <row r="25" spans="1:9">
      <c r="A25" s="33" t="s">
        <v>72</v>
      </c>
      <c r="B25" s="36">
        <v>422</v>
      </c>
      <c r="F25" s="7"/>
      <c r="G25" s="7"/>
      <c r="H25" s="7"/>
      <c r="I25" s="7"/>
    </row>
    <row r="26" spans="1:9">
      <c r="F26" s="7"/>
      <c r="G26" s="7"/>
      <c r="H26" s="7"/>
      <c r="I26" s="7"/>
    </row>
    <row r="27" spans="1:9">
      <c r="B27" s="25">
        <v>4221</v>
      </c>
      <c r="C27" s="25" t="s">
        <v>177</v>
      </c>
      <c r="F27" s="7"/>
      <c r="G27" s="7"/>
      <c r="H27" s="37">
        <v>1400000</v>
      </c>
      <c r="I27" s="7"/>
    </row>
    <row r="28" spans="1:9">
      <c r="F28" s="7">
        <v>200000</v>
      </c>
      <c r="G28" s="7"/>
      <c r="H28" s="7"/>
      <c r="I28" s="7"/>
    </row>
    <row r="29" spans="1:9">
      <c r="F29" s="7"/>
      <c r="G29" s="7" t="s">
        <v>178</v>
      </c>
      <c r="H29" s="7"/>
      <c r="I29" s="7"/>
    </row>
    <row r="30" spans="1:9">
      <c r="F30" s="7"/>
      <c r="G30" s="7" t="s">
        <v>179</v>
      </c>
      <c r="H30" s="7"/>
      <c r="I30" s="7"/>
    </row>
    <row r="31" spans="1:9">
      <c r="B31" s="25">
        <v>4222</v>
      </c>
      <c r="C31" s="25" t="s">
        <v>74</v>
      </c>
      <c r="F31" s="7"/>
      <c r="G31" s="7" t="s">
        <v>180</v>
      </c>
      <c r="H31" s="7">
        <v>1300000</v>
      </c>
      <c r="I31" s="7"/>
    </row>
    <row r="32" spans="1:9">
      <c r="B32" t="s">
        <v>181</v>
      </c>
      <c r="F32" s="7"/>
      <c r="G32" s="7"/>
      <c r="H32" s="7"/>
      <c r="I32" s="7"/>
    </row>
    <row r="33" spans="1:9">
      <c r="F33" s="7"/>
      <c r="G33" s="7"/>
      <c r="H33" s="7" t="s">
        <v>182</v>
      </c>
      <c r="I33" s="7"/>
    </row>
    <row r="34" spans="1:9">
      <c r="F34" s="7"/>
      <c r="G34" s="7"/>
      <c r="H34" s="7"/>
      <c r="I34" s="7"/>
    </row>
    <row r="35" spans="1:9">
      <c r="F35" s="7"/>
      <c r="G35" s="7"/>
      <c r="H35" s="7"/>
      <c r="I35" s="7"/>
    </row>
    <row r="36" spans="1:9">
      <c r="A36" s="33" t="s">
        <v>79</v>
      </c>
      <c r="B36" s="36">
        <v>4231</v>
      </c>
      <c r="F36" s="7"/>
      <c r="G36" s="7"/>
      <c r="H36" s="7"/>
      <c r="I36" s="7"/>
    </row>
    <row r="37" spans="1:9">
      <c r="D37" t="s">
        <v>183</v>
      </c>
      <c r="F37" s="7"/>
      <c r="G37" s="7"/>
      <c r="H37" s="7"/>
      <c r="I37" s="7"/>
    </row>
    <row r="38" spans="1:9">
      <c r="F38" s="7"/>
      <c r="G38" s="7"/>
      <c r="H38" s="7"/>
      <c r="I38" s="7"/>
    </row>
    <row r="39" spans="1:9" hidden="1">
      <c r="F39" s="7"/>
      <c r="G39" s="7"/>
      <c r="H39" s="7"/>
      <c r="I39" s="7"/>
    </row>
    <row r="40" spans="1:9" hidden="1">
      <c r="A40" s="36"/>
      <c r="B40" s="36"/>
      <c r="F40" s="7"/>
      <c r="G40" s="7"/>
      <c r="H40" s="7"/>
      <c r="I40" s="7"/>
    </row>
    <row r="41" spans="1:9" hidden="1">
      <c r="F41" s="7"/>
      <c r="G41" s="7"/>
      <c r="H41" s="7"/>
      <c r="I41" s="7"/>
    </row>
    <row r="42" spans="1:9" hidden="1">
      <c r="F42" s="7"/>
      <c r="G42" s="7"/>
      <c r="H42" s="7"/>
      <c r="I42" s="7"/>
    </row>
    <row r="43" spans="1:9">
      <c r="A43" s="33" t="s">
        <v>82</v>
      </c>
      <c r="B43" s="36">
        <v>4234</v>
      </c>
      <c r="F43" s="7"/>
      <c r="G43" s="7"/>
      <c r="H43" s="7"/>
      <c r="I43" s="7"/>
    </row>
    <row r="44" spans="1:9">
      <c r="F44" s="7"/>
      <c r="G44" s="7"/>
      <c r="H44" s="7"/>
      <c r="I44" s="7"/>
    </row>
    <row r="45" spans="1:9">
      <c r="D45" t="s">
        <v>184</v>
      </c>
      <c r="F45" s="7"/>
      <c r="G45" s="7"/>
      <c r="H45" s="7"/>
      <c r="I45" s="7"/>
    </row>
    <row r="46" spans="1:9">
      <c r="F46" s="7"/>
      <c r="G46" s="7"/>
      <c r="H46" s="7"/>
      <c r="I46" s="7"/>
    </row>
    <row r="47" spans="1:9">
      <c r="A47" s="36" t="s">
        <v>83</v>
      </c>
      <c r="B47" s="36">
        <v>4235</v>
      </c>
      <c r="F47" s="7"/>
      <c r="G47" s="7"/>
      <c r="H47" s="7"/>
      <c r="I47" s="7"/>
    </row>
    <row r="48" spans="1:9">
      <c r="B48" t="s">
        <v>185</v>
      </c>
      <c r="F48" s="7"/>
      <c r="G48" s="7"/>
      <c r="H48" s="7"/>
      <c r="I48" s="7"/>
    </row>
    <row r="49" spans="1:10">
      <c r="D49" t="s">
        <v>186</v>
      </c>
      <c r="F49" s="7"/>
      <c r="G49" s="38" t="s">
        <v>187</v>
      </c>
      <c r="H49" t="s">
        <v>188</v>
      </c>
      <c r="J49" s="38" t="s">
        <v>189</v>
      </c>
    </row>
    <row r="50" spans="1:10">
      <c r="D50" t="s">
        <v>190</v>
      </c>
      <c r="E50" t="s">
        <v>191</v>
      </c>
      <c r="G50" s="38" t="s">
        <v>192</v>
      </c>
      <c r="H50" s="7" t="s">
        <v>190</v>
      </c>
      <c r="J50" s="38" t="s">
        <v>193</v>
      </c>
    </row>
    <row r="51" spans="1:10">
      <c r="D51" t="s">
        <v>194</v>
      </c>
      <c r="G51" s="7"/>
      <c r="H51" s="7"/>
      <c r="I51" s="7"/>
    </row>
    <row r="52" spans="1:10">
      <c r="D52" t="s">
        <v>195</v>
      </c>
      <c r="G52" s="7"/>
      <c r="H52" s="7"/>
      <c r="I52" s="7" t="s">
        <v>196</v>
      </c>
    </row>
    <row r="53" spans="1:10">
      <c r="F53" s="7"/>
      <c r="G53" s="7"/>
      <c r="H53" s="7"/>
      <c r="I53" s="7"/>
    </row>
    <row r="54" spans="1:10">
      <c r="B54" t="s">
        <v>197</v>
      </c>
      <c r="F54" s="7"/>
      <c r="G54" s="7"/>
      <c r="H54" s="7"/>
      <c r="I54" s="7"/>
    </row>
    <row r="55" spans="1:10">
      <c r="F55" s="7"/>
      <c r="G55" s="7"/>
      <c r="H55" s="7"/>
      <c r="I55" s="7"/>
    </row>
    <row r="56" spans="1:10">
      <c r="A56" s="33" t="s">
        <v>86</v>
      </c>
      <c r="B56" s="36">
        <v>4239</v>
      </c>
      <c r="D56" t="s">
        <v>198</v>
      </c>
      <c r="F56" s="7"/>
      <c r="G56" s="7"/>
      <c r="H56" s="7"/>
      <c r="I56" s="7"/>
    </row>
    <row r="57" spans="1:10">
      <c r="D57" t="s">
        <v>199</v>
      </c>
      <c r="F57" s="7"/>
      <c r="G57" s="7"/>
      <c r="H57" s="7"/>
      <c r="I57" s="7"/>
    </row>
    <row r="58" spans="1:10">
      <c r="D58" t="s">
        <v>200</v>
      </c>
      <c r="F58" s="7"/>
      <c r="G58" s="7"/>
      <c r="H58" s="7"/>
      <c r="I58" s="7"/>
    </row>
    <row r="59" spans="1:10">
      <c r="D59" t="s">
        <v>201</v>
      </c>
      <c r="F59" s="7"/>
      <c r="G59" s="7"/>
      <c r="H59" s="7"/>
      <c r="I59" s="7"/>
    </row>
    <row r="60" spans="1:10">
      <c r="D60" t="s">
        <v>202</v>
      </c>
      <c r="F60" s="7"/>
      <c r="G60" s="7"/>
      <c r="H60" s="7"/>
      <c r="I60" s="7"/>
    </row>
    <row r="61" spans="1:10">
      <c r="D61" t="s">
        <v>203</v>
      </c>
      <c r="F61" s="7"/>
      <c r="G61" s="7"/>
      <c r="H61" s="7"/>
      <c r="I61" s="7"/>
    </row>
    <row r="62" spans="1:10">
      <c r="F62" s="7"/>
      <c r="G62" s="7"/>
      <c r="H62" s="7"/>
      <c r="I62" s="7"/>
    </row>
    <row r="63" spans="1:10">
      <c r="A63" s="33" t="s">
        <v>89</v>
      </c>
      <c r="B63" s="36">
        <v>4242</v>
      </c>
      <c r="D63" t="s">
        <v>204</v>
      </c>
      <c r="F63" s="7"/>
      <c r="G63" s="7"/>
      <c r="H63" s="7"/>
      <c r="I63" s="7"/>
    </row>
    <row r="64" spans="1:10">
      <c r="F64" s="7"/>
      <c r="G64" s="7"/>
      <c r="H64" s="7"/>
      <c r="I64" s="7"/>
    </row>
    <row r="65" spans="1:9">
      <c r="A65" s="36" t="s">
        <v>205</v>
      </c>
      <c r="B65" s="36">
        <v>4246</v>
      </c>
      <c r="F65" s="7"/>
      <c r="G65" s="7"/>
      <c r="H65" s="7"/>
      <c r="I65" s="7"/>
    </row>
    <row r="66" spans="1:9">
      <c r="D66" t="s">
        <v>190</v>
      </c>
      <c r="F66" s="7"/>
      <c r="G66" s="7"/>
      <c r="H66" s="7"/>
      <c r="I66" s="7"/>
    </row>
    <row r="67" spans="1:9">
      <c r="D67" t="s">
        <v>206</v>
      </c>
      <c r="F67" s="7"/>
      <c r="G67" s="7"/>
      <c r="H67" s="7"/>
      <c r="I67" s="7"/>
    </row>
    <row r="68" spans="1:9">
      <c r="F68" s="7"/>
      <c r="G68" s="7"/>
      <c r="H68" s="7"/>
      <c r="I68" s="7"/>
    </row>
    <row r="69" spans="1:9">
      <c r="F69" s="7"/>
      <c r="G69" s="7"/>
      <c r="H69" s="7"/>
      <c r="I69" s="7"/>
    </row>
    <row r="70" spans="1:9">
      <c r="F70" s="7"/>
      <c r="G70" s="7"/>
      <c r="H70" s="7"/>
      <c r="I70" s="7"/>
    </row>
    <row r="71" spans="1:9">
      <c r="A71" s="33" t="s">
        <v>111</v>
      </c>
      <c r="B71" s="36">
        <v>4265</v>
      </c>
      <c r="F71" s="7"/>
      <c r="G71" s="7"/>
      <c r="H71" s="7"/>
      <c r="I71" s="7"/>
    </row>
    <row r="72" spans="1:9">
      <c r="D72" t="s">
        <v>207</v>
      </c>
      <c r="F72" s="7"/>
      <c r="G72" s="7"/>
      <c r="H72" s="7"/>
      <c r="I72" s="7"/>
    </row>
    <row r="73" spans="1:9">
      <c r="F73" s="7"/>
      <c r="G73" s="7"/>
      <c r="H73" s="7"/>
      <c r="I73" s="7"/>
    </row>
    <row r="74" spans="1:9">
      <c r="F74" s="7"/>
      <c r="G74" s="7"/>
      <c r="H74" s="7"/>
      <c r="I74" s="7"/>
    </row>
    <row r="75" spans="1:9">
      <c r="F75" s="7"/>
      <c r="G75" s="7"/>
      <c r="H75" s="7"/>
      <c r="I75" s="7"/>
    </row>
    <row r="76" spans="1:9">
      <c r="A76" s="36" t="s">
        <v>208</v>
      </c>
      <c r="B76" s="36" t="s">
        <v>209</v>
      </c>
      <c r="F76" s="7"/>
      <c r="G76" s="7" t="s">
        <v>210</v>
      </c>
      <c r="H76" s="7"/>
      <c r="I76" s="7"/>
    </row>
    <row r="77" spans="1:9">
      <c r="F77" s="7"/>
      <c r="G77" s="7" t="s">
        <v>211</v>
      </c>
      <c r="H77" s="7"/>
      <c r="I77" s="7"/>
    </row>
    <row r="78" spans="1:9">
      <c r="F78" s="7"/>
      <c r="G78" s="7" t="s">
        <v>212</v>
      </c>
      <c r="H78" s="7"/>
      <c r="I78" s="7"/>
    </row>
    <row r="79" spans="1:9">
      <c r="F79" s="7"/>
      <c r="G79" s="7"/>
      <c r="H79" s="7"/>
      <c r="I79" s="7"/>
    </row>
    <row r="80" spans="1:9">
      <c r="E80">
        <v>0</v>
      </c>
      <c r="F80" s="7"/>
      <c r="G80" s="7"/>
      <c r="H80" s="7"/>
      <c r="I80" s="7"/>
    </row>
    <row r="81" spans="6:9">
      <c r="F81" s="7"/>
      <c r="G81" s="7"/>
      <c r="H81" s="7"/>
      <c r="I81" s="7"/>
    </row>
    <row r="82" spans="6:9">
      <c r="F82" s="7"/>
      <c r="G82" s="7"/>
      <c r="H82" s="7"/>
      <c r="I82" s="7"/>
    </row>
    <row r="83" spans="6:9">
      <c r="F83" s="7"/>
      <c r="G83" s="7"/>
      <c r="H83" s="7"/>
      <c r="I83" s="7"/>
    </row>
    <row r="84" spans="6:9">
      <c r="F84" s="7"/>
      <c r="G84" s="7"/>
      <c r="H84" s="7"/>
      <c r="I84" s="7"/>
    </row>
    <row r="85" spans="6:9">
      <c r="F85" s="7"/>
      <c r="G85" s="7"/>
      <c r="H85" s="7"/>
      <c r="I85" s="7"/>
    </row>
    <row r="86" spans="6:9">
      <c r="F86" s="7"/>
      <c r="G86" s="7"/>
      <c r="H86" s="7"/>
      <c r="I86" s="7"/>
    </row>
    <row r="87" spans="6:9">
      <c r="F87" s="7"/>
      <c r="G87" s="7"/>
      <c r="H87" s="7"/>
      <c r="I87" s="7"/>
    </row>
    <row r="88" spans="6:9">
      <c r="F88" s="7"/>
      <c r="G88" s="7"/>
      <c r="H88" s="7"/>
      <c r="I88" s="7"/>
    </row>
    <row r="89" spans="6:9">
      <c r="F89" s="7"/>
      <c r="G89" s="7"/>
      <c r="H89" s="7"/>
      <c r="I89" s="7"/>
    </row>
    <row r="90" spans="6:9">
      <c r="F90" s="7"/>
      <c r="G90" s="7"/>
      <c r="H90" s="7"/>
      <c r="I90" s="7"/>
    </row>
    <row r="91" spans="6:9">
      <c r="F91" s="7"/>
      <c r="G91" s="7"/>
      <c r="H91" s="7"/>
      <c r="I91" s="7"/>
    </row>
    <row r="92" spans="6:9">
      <c r="F92" s="7"/>
      <c r="G92" s="7"/>
      <c r="H92" s="7"/>
      <c r="I92" s="7"/>
    </row>
    <row r="93" spans="6:9">
      <c r="F93" s="7"/>
      <c r="G93" s="7"/>
      <c r="H93" s="7"/>
      <c r="I93" s="7"/>
    </row>
    <row r="94" spans="6:9">
      <c r="F94" s="7"/>
      <c r="G94" s="7"/>
      <c r="H94" s="7"/>
      <c r="I94" s="7"/>
    </row>
    <row r="95" spans="6:9">
      <c r="F95" s="7"/>
      <c r="G95" s="7"/>
      <c r="H95" s="7"/>
      <c r="I95" s="7"/>
    </row>
    <row r="96" spans="6:9">
      <c r="F96" s="7"/>
      <c r="G96" s="7"/>
      <c r="H96" s="7"/>
      <c r="I96" s="7"/>
    </row>
    <row r="97" spans="6:9">
      <c r="F97" s="7"/>
      <c r="G97" s="7"/>
      <c r="H97" s="7"/>
      <c r="I97" s="7"/>
    </row>
    <row r="98" spans="6:9">
      <c r="F98" s="7"/>
      <c r="G98" s="7"/>
      <c r="H98" s="7"/>
      <c r="I98" s="7"/>
    </row>
    <row r="99" spans="6:9">
      <c r="F99" s="7"/>
      <c r="G99" s="7"/>
      <c r="H99" s="7"/>
      <c r="I99" s="7"/>
    </row>
    <row r="100" spans="6:9">
      <c r="F100" s="7"/>
      <c r="G100" s="7"/>
      <c r="H100" s="7"/>
      <c r="I100" s="7"/>
    </row>
    <row r="101" spans="6:9">
      <c r="F101" s="7"/>
      <c r="G101" s="7"/>
      <c r="H101" s="7"/>
      <c r="I101" s="7"/>
    </row>
    <row r="102" spans="6:9">
      <c r="F102" s="7"/>
      <c r="G102" s="7"/>
      <c r="H102" s="7"/>
      <c r="I102" s="7"/>
    </row>
    <row r="103" spans="6:9">
      <c r="F103" s="7"/>
      <c r="G103" s="7"/>
      <c r="H103" s="7"/>
      <c r="I103" s="7"/>
    </row>
    <row r="104" spans="6:9">
      <c r="F104" s="7"/>
      <c r="G104" s="7"/>
      <c r="H104" s="7"/>
      <c r="I104" s="7"/>
    </row>
    <row r="105" spans="6:9">
      <c r="F105" s="7"/>
      <c r="G105" s="7"/>
      <c r="H105" s="7"/>
      <c r="I105" s="7"/>
    </row>
    <row r="106" spans="6:9">
      <c r="F106" s="7"/>
      <c r="G106" s="7"/>
      <c r="H106" s="7"/>
      <c r="I106" s="7"/>
    </row>
    <row r="107" spans="6:9">
      <c r="F107" s="7"/>
      <c r="G107" s="7"/>
      <c r="H107" s="7"/>
      <c r="I107" s="7"/>
    </row>
    <row r="108" spans="6:9">
      <c r="F108" s="7"/>
      <c r="G108" s="7"/>
      <c r="H108" s="7"/>
      <c r="I108" s="7"/>
    </row>
    <row r="109" spans="6:9">
      <c r="F109" s="7"/>
      <c r="G109" s="7"/>
      <c r="H109" s="7"/>
      <c r="I109" s="7"/>
    </row>
    <row r="110" spans="6:9">
      <c r="F110" s="7"/>
      <c r="G110" s="7"/>
      <c r="H110" s="7"/>
      <c r="I110" s="7"/>
    </row>
    <row r="111" spans="6:9">
      <c r="F111" s="7"/>
      <c r="G111" s="7"/>
      <c r="H111" s="7"/>
      <c r="I111" s="7"/>
    </row>
    <row r="112" spans="6:9">
      <c r="F112" s="7"/>
      <c r="G112" s="7"/>
      <c r="H112" s="7"/>
      <c r="I112" s="7"/>
    </row>
    <row r="113" spans="6:9">
      <c r="F113" s="7"/>
      <c r="G113" s="7"/>
      <c r="H113" s="7"/>
      <c r="I113" s="7"/>
    </row>
    <row r="114" spans="6:9">
      <c r="F114" s="7"/>
      <c r="G114" s="7"/>
      <c r="H114" s="7"/>
      <c r="I114" s="7"/>
    </row>
    <row r="115" spans="6:9">
      <c r="F115" s="7"/>
      <c r="G115" s="7"/>
      <c r="H115" s="7"/>
      <c r="I115" s="7"/>
    </row>
    <row r="116" spans="6:9">
      <c r="F116" s="7"/>
      <c r="G116" s="7"/>
      <c r="H116" s="7"/>
      <c r="I116" s="7"/>
    </row>
    <row r="117" spans="6:9">
      <c r="F117" s="7"/>
      <c r="G117" s="7"/>
      <c r="H117" s="7"/>
      <c r="I117" s="7"/>
    </row>
    <row r="118" spans="6:9">
      <c r="F118" s="7"/>
      <c r="G118" s="7"/>
      <c r="H118" s="7"/>
      <c r="I118" s="7"/>
    </row>
    <row r="119" spans="6:9">
      <c r="F119" s="7"/>
      <c r="G119" s="7"/>
      <c r="H119" s="7"/>
      <c r="I119" s="7"/>
    </row>
    <row r="120" spans="6:9">
      <c r="F120" s="7"/>
      <c r="G120" s="7"/>
      <c r="H120" s="7"/>
      <c r="I120" s="7"/>
    </row>
    <row r="121" spans="6:9">
      <c r="F121" s="7"/>
      <c r="G121" s="7"/>
      <c r="H121" s="7"/>
      <c r="I121" s="7"/>
    </row>
    <row r="122" spans="6:9">
      <c r="F122" s="7"/>
      <c r="G122" s="7"/>
      <c r="H122" s="7"/>
      <c r="I122" s="7"/>
    </row>
    <row r="123" spans="6:9">
      <c r="F123" s="7"/>
      <c r="G123" s="7"/>
      <c r="H123" s="7"/>
      <c r="I123" s="7"/>
    </row>
    <row r="124" spans="6:9">
      <c r="F124" s="7"/>
      <c r="G124" s="7"/>
      <c r="H124" s="7"/>
      <c r="I124" s="7"/>
    </row>
    <row r="125" spans="6:9">
      <c r="F125" s="7"/>
      <c r="G125" s="7"/>
      <c r="H125" s="7"/>
      <c r="I125" s="7"/>
    </row>
    <row r="126" spans="6:9">
      <c r="F126" s="7"/>
      <c r="G126" s="7"/>
      <c r="H126" s="7"/>
      <c r="I126" s="7"/>
    </row>
    <row r="127" spans="6:9">
      <c r="F127" s="7"/>
      <c r="G127" s="7"/>
      <c r="H127" s="7"/>
      <c r="I127" s="7"/>
    </row>
    <row r="128" spans="6:9">
      <c r="F128" s="7"/>
      <c r="G128" s="7"/>
      <c r="H128" s="7"/>
      <c r="I128" s="7"/>
    </row>
    <row r="129" spans="6:9">
      <c r="F129" s="7"/>
      <c r="G129" s="7"/>
      <c r="H129" s="7"/>
      <c r="I129" s="7"/>
    </row>
    <row r="130" spans="6:9">
      <c r="F130" s="7"/>
      <c r="G130" s="7"/>
      <c r="H130" s="7"/>
      <c r="I130" s="7"/>
    </row>
    <row r="131" spans="6:9">
      <c r="F131" s="7"/>
      <c r="G131" s="7"/>
      <c r="H131" s="7"/>
      <c r="I131" s="7"/>
    </row>
    <row r="132" spans="6:9">
      <c r="F132" s="7"/>
      <c r="G132" s="7"/>
      <c r="H132" s="7"/>
      <c r="I132" s="7"/>
    </row>
    <row r="133" spans="6:9">
      <c r="F133" s="7"/>
      <c r="G133" s="7"/>
      <c r="H133" s="7"/>
      <c r="I133" s="7"/>
    </row>
    <row r="134" spans="6:9">
      <c r="F134" s="7"/>
      <c r="G134" s="7"/>
      <c r="H134" s="7"/>
      <c r="I134" s="7"/>
    </row>
    <row r="135" spans="6:9">
      <c r="F135" s="7"/>
      <c r="G135" s="7"/>
      <c r="H135" s="7"/>
      <c r="I135" s="7"/>
    </row>
    <row r="136" spans="6:9">
      <c r="F136" s="7"/>
      <c r="G136" s="7"/>
      <c r="H136" s="7"/>
      <c r="I136" s="7"/>
    </row>
    <row r="137" spans="6:9">
      <c r="F137" s="7"/>
      <c r="G137" s="7"/>
      <c r="H137" s="7"/>
      <c r="I137" s="7"/>
    </row>
    <row r="138" spans="6:9">
      <c r="F138" s="7"/>
      <c r="G138" s="7"/>
      <c r="H138" s="7"/>
      <c r="I138" s="7"/>
    </row>
    <row r="139" spans="6:9">
      <c r="F139" s="7"/>
      <c r="G139" s="7"/>
      <c r="H139" s="7"/>
      <c r="I139" s="7"/>
    </row>
    <row r="140" spans="6:9">
      <c r="F140" s="7"/>
      <c r="G140" s="7"/>
      <c r="H140" s="7"/>
      <c r="I140" s="7"/>
    </row>
    <row r="141" spans="6:9">
      <c r="F141" s="7"/>
      <c r="G141" s="7"/>
      <c r="H141" s="7"/>
      <c r="I141" s="7"/>
    </row>
    <row r="142" spans="6:9">
      <c r="F142" s="7"/>
      <c r="G142" s="7"/>
      <c r="H142" s="7"/>
      <c r="I142" s="7"/>
    </row>
    <row r="143" spans="6:9">
      <c r="F143" s="7"/>
      <c r="G143" s="7"/>
      <c r="H143" s="7"/>
      <c r="I143" s="7"/>
    </row>
    <row r="144" spans="6:9">
      <c r="F144" s="7"/>
      <c r="G144" s="7"/>
      <c r="H144" s="7"/>
      <c r="I144" s="7"/>
    </row>
    <row r="145" spans="6:9">
      <c r="F145" s="7"/>
      <c r="G145" s="7"/>
      <c r="H145" s="7"/>
      <c r="I145" s="7"/>
    </row>
    <row r="146" spans="6:9">
      <c r="F146" s="7"/>
      <c r="G146" s="7"/>
      <c r="H146" s="7"/>
      <c r="I146" s="7"/>
    </row>
    <row r="147" spans="6:9">
      <c r="F147" s="7"/>
      <c r="G147" s="7"/>
      <c r="H147" s="7"/>
      <c r="I147" s="7"/>
    </row>
    <row r="148" spans="6:9">
      <c r="F148" s="7"/>
      <c r="G148" s="7"/>
      <c r="H148" s="7"/>
      <c r="I148" s="7"/>
    </row>
    <row r="149" spans="6:9">
      <c r="F149" s="7"/>
      <c r="G149" s="7"/>
      <c r="H149" s="7"/>
      <c r="I149" s="7"/>
    </row>
    <row r="150" spans="6:9">
      <c r="F150" s="7"/>
      <c r="G150" s="7"/>
      <c r="H150" s="7"/>
      <c r="I150" s="7"/>
    </row>
    <row r="151" spans="6:9">
      <c r="F151" s="7"/>
      <c r="G151" s="7"/>
      <c r="H151" s="7"/>
      <c r="I151" s="7"/>
    </row>
    <row r="152" spans="6:9">
      <c r="F152" s="7"/>
      <c r="G152" s="7"/>
      <c r="H152" s="7"/>
      <c r="I152" s="7"/>
    </row>
    <row r="153" spans="6:9">
      <c r="F153" s="7"/>
      <c r="G153" s="7"/>
      <c r="H153" s="7"/>
      <c r="I153" s="7"/>
    </row>
    <row r="154" spans="6:9">
      <c r="F154" s="7"/>
      <c r="G154" s="7"/>
      <c r="H154" s="7"/>
      <c r="I154" s="7"/>
    </row>
    <row r="155" spans="6:9">
      <c r="F155" s="7"/>
      <c r="G155" s="7"/>
      <c r="H155" s="7"/>
      <c r="I155" s="7"/>
    </row>
    <row r="156" spans="6:9">
      <c r="F156" s="7"/>
      <c r="G156" s="7"/>
      <c r="H156" s="7"/>
      <c r="I156" s="7"/>
    </row>
    <row r="157" spans="6:9">
      <c r="F157" s="7"/>
      <c r="G157" s="7"/>
      <c r="H157" s="7"/>
      <c r="I157" s="7"/>
    </row>
    <row r="158" spans="6:9">
      <c r="F158" s="7"/>
      <c r="G158" s="7"/>
      <c r="H158" s="7"/>
      <c r="I158" s="7"/>
    </row>
    <row r="159" spans="6:9">
      <c r="F159" s="7"/>
      <c r="G159" s="7"/>
      <c r="H159" s="7"/>
      <c r="I159" s="7"/>
    </row>
    <row r="160" spans="6:9">
      <c r="F160" s="7"/>
      <c r="G160" s="7"/>
      <c r="H160" s="7"/>
      <c r="I160" s="7"/>
    </row>
    <row r="161" spans="6:9">
      <c r="F161" s="7"/>
      <c r="G161" s="7"/>
      <c r="H161" s="7"/>
      <c r="I161" s="7"/>
    </row>
    <row r="162" spans="6:9">
      <c r="F162" s="7"/>
      <c r="G162" s="7"/>
      <c r="H162" s="7"/>
      <c r="I162" s="7"/>
    </row>
    <row r="163" spans="6:9">
      <c r="F163" s="7"/>
      <c r="G163" s="7"/>
      <c r="H163" s="7"/>
      <c r="I163" s="7"/>
    </row>
    <row r="164" spans="6:9">
      <c r="F164" s="7"/>
      <c r="G164" s="7"/>
      <c r="H164" s="7"/>
      <c r="I164" s="7"/>
    </row>
    <row r="165" spans="6:9">
      <c r="F165" s="7"/>
      <c r="G165" s="7"/>
      <c r="H165" s="7"/>
      <c r="I165" s="7"/>
    </row>
    <row r="166" spans="6:9">
      <c r="F166" s="7"/>
      <c r="G166" s="7"/>
      <c r="H166" s="7"/>
      <c r="I166" s="7"/>
    </row>
    <row r="167" spans="6:9">
      <c r="F167" s="7"/>
      <c r="G167" s="7"/>
      <c r="H167" s="7"/>
      <c r="I167" s="7"/>
    </row>
    <row r="168" spans="6:9">
      <c r="F168" s="7"/>
      <c r="G168" s="7"/>
      <c r="H168" s="7"/>
      <c r="I168" s="7"/>
    </row>
    <row r="169" spans="6:9">
      <c r="F169" s="7"/>
      <c r="G169" s="7"/>
      <c r="H169" s="7"/>
      <c r="I169" s="7"/>
    </row>
    <row r="170" spans="6:9">
      <c r="F170" s="7"/>
      <c r="G170" s="7"/>
      <c r="H170" s="7"/>
      <c r="I170" s="7"/>
    </row>
    <row r="171" spans="6:9">
      <c r="F171" s="7"/>
      <c r="G171" s="7"/>
      <c r="H171" s="7"/>
      <c r="I171" s="7"/>
    </row>
    <row r="172" spans="6:9">
      <c r="F172" s="7"/>
      <c r="G172" s="7"/>
      <c r="H172" s="7"/>
      <c r="I172" s="7"/>
    </row>
    <row r="173" spans="6:9">
      <c r="F173" s="7"/>
      <c r="G173" s="7"/>
      <c r="H173" s="7"/>
      <c r="I173" s="7"/>
    </row>
    <row r="174" spans="6:9">
      <c r="F174" s="7"/>
      <c r="G174" s="7"/>
      <c r="H174" s="7"/>
      <c r="I174" s="7"/>
    </row>
    <row r="175" spans="6:9">
      <c r="F175" s="7"/>
      <c r="G175" s="7"/>
      <c r="H175" s="7"/>
      <c r="I175" s="7"/>
    </row>
    <row r="176" spans="6:9">
      <c r="F176" s="7"/>
      <c r="G176" s="7"/>
      <c r="H176" s="7"/>
      <c r="I176" s="7"/>
    </row>
    <row r="177" spans="6:9">
      <c r="F177" s="7"/>
      <c r="G177" s="7"/>
      <c r="H177" s="7"/>
      <c r="I177" s="7"/>
    </row>
    <row r="178" spans="6:9">
      <c r="F178" s="7"/>
      <c r="G178" s="7"/>
      <c r="H178" s="7"/>
      <c r="I178" s="7"/>
    </row>
    <row r="179" spans="6:9">
      <c r="F179" s="7"/>
      <c r="G179" s="7"/>
      <c r="H179" s="7"/>
      <c r="I179" s="7"/>
    </row>
    <row r="180" spans="6:9">
      <c r="F180" s="7"/>
      <c r="G180" s="7"/>
      <c r="H180" s="7"/>
      <c r="I180" s="7"/>
    </row>
    <row r="181" spans="6:9">
      <c r="F181" s="7"/>
      <c r="G181" s="7"/>
      <c r="H181" s="7"/>
      <c r="I181" s="7"/>
    </row>
    <row r="182" spans="6:9">
      <c r="F182" s="7"/>
      <c r="G182" s="7"/>
      <c r="H182" s="7"/>
      <c r="I182" s="7"/>
    </row>
    <row r="183" spans="6:9">
      <c r="F183" s="7"/>
      <c r="G183" s="7"/>
      <c r="H183" s="7"/>
      <c r="I183" s="7"/>
    </row>
    <row r="184" spans="6:9">
      <c r="F184" s="7"/>
      <c r="G184" s="7"/>
      <c r="H184" s="7"/>
      <c r="I184" s="7"/>
    </row>
    <row r="185" spans="6:9">
      <c r="F185" s="7"/>
      <c r="G185" s="7"/>
      <c r="H185" s="7"/>
      <c r="I185" s="7"/>
    </row>
    <row r="186" spans="6:9">
      <c r="F186" s="7"/>
      <c r="G186" s="7"/>
      <c r="H186" s="7"/>
      <c r="I186" s="7"/>
    </row>
    <row r="187" spans="6:9">
      <c r="F187" s="7"/>
      <c r="G187" s="7"/>
      <c r="H187" s="7"/>
      <c r="I187" s="7"/>
    </row>
    <row r="188" spans="6:9">
      <c r="F188" s="7"/>
      <c r="G188" s="7"/>
      <c r="H188" s="7"/>
      <c r="I188" s="7"/>
    </row>
    <row r="189" spans="6:9">
      <c r="F189" s="7"/>
      <c r="G189" s="7"/>
      <c r="H189" s="7"/>
      <c r="I189" s="7"/>
    </row>
    <row r="190" spans="6:9">
      <c r="F190" s="7"/>
      <c r="G190" s="7"/>
      <c r="H190" s="7"/>
      <c r="I190" s="7"/>
    </row>
    <row r="191" spans="6:9">
      <c r="F191" s="7"/>
      <c r="G191" s="7"/>
      <c r="H191" s="7"/>
      <c r="I191" s="7"/>
    </row>
    <row r="192" spans="6:9">
      <c r="F192" s="7"/>
      <c r="G192" s="7"/>
      <c r="H192" s="7"/>
      <c r="I192" s="7"/>
    </row>
    <row r="193" spans="6:9">
      <c r="F193" s="7"/>
      <c r="G193" s="7"/>
      <c r="H193" s="7"/>
      <c r="I193" s="7"/>
    </row>
    <row r="194" spans="6:9">
      <c r="F194" s="7"/>
      <c r="G194" s="7"/>
      <c r="H194" s="7"/>
      <c r="I194" s="7"/>
    </row>
    <row r="195" spans="6:9">
      <c r="F195" s="7"/>
      <c r="G195" s="7"/>
      <c r="H195" s="7"/>
      <c r="I195" s="7"/>
    </row>
    <row r="196" spans="6:9">
      <c r="F196" s="7"/>
      <c r="G196" s="7"/>
      <c r="H196" s="7"/>
      <c r="I196" s="7"/>
    </row>
    <row r="197" spans="6:9">
      <c r="F197" s="7"/>
      <c r="G197" s="7"/>
      <c r="H197" s="7"/>
      <c r="I197" s="7"/>
    </row>
    <row r="198" spans="6:9">
      <c r="F198" s="7"/>
      <c r="G198" s="7"/>
      <c r="H198" s="7"/>
      <c r="I198" s="7"/>
    </row>
    <row r="199" spans="6:9">
      <c r="F199" s="7"/>
      <c r="G199" s="7"/>
      <c r="H199" s="7"/>
      <c r="I199" s="7"/>
    </row>
    <row r="200" spans="6:9">
      <c r="F200" s="7"/>
      <c r="G200" s="7"/>
      <c r="H200" s="7"/>
      <c r="I200" s="7"/>
    </row>
    <row r="201" spans="6:9">
      <c r="F201" s="7"/>
      <c r="G201" s="7"/>
      <c r="H201" s="7"/>
      <c r="I201" s="7"/>
    </row>
    <row r="202" spans="6:9">
      <c r="F202" s="7"/>
      <c r="G202" s="7"/>
      <c r="H202" s="7"/>
      <c r="I202" s="7"/>
    </row>
    <row r="203" spans="6:9">
      <c r="F203" s="7"/>
      <c r="G203" s="7"/>
      <c r="H203" s="7"/>
      <c r="I203" s="7"/>
    </row>
    <row r="204" spans="6:9">
      <c r="F204" s="7"/>
      <c r="G204" s="7"/>
      <c r="H204" s="7"/>
      <c r="I204" s="7"/>
    </row>
    <row r="205" spans="6:9">
      <c r="F205" s="7"/>
      <c r="G205" s="7"/>
      <c r="H205" s="7"/>
      <c r="I205" s="7"/>
    </row>
    <row r="206" spans="6:9">
      <c r="F206" s="7"/>
      <c r="G206" s="7"/>
      <c r="H206" s="7"/>
      <c r="I206" s="7"/>
    </row>
    <row r="207" spans="6:9">
      <c r="F207" s="7"/>
      <c r="G207" s="7"/>
      <c r="H207" s="7"/>
      <c r="I207" s="7"/>
    </row>
    <row r="208" spans="6:9">
      <c r="F208" s="7"/>
      <c r="G208" s="7"/>
      <c r="H208" s="7"/>
      <c r="I208" s="7"/>
    </row>
    <row r="209" spans="6:9">
      <c r="F209" s="7"/>
      <c r="G209" s="7"/>
      <c r="H209" s="7"/>
      <c r="I209" s="7"/>
    </row>
    <row r="210" spans="6:9">
      <c r="F210" s="7"/>
      <c r="G210" s="7"/>
      <c r="H210" s="7"/>
      <c r="I210" s="7"/>
    </row>
    <row r="211" spans="6:9">
      <c r="F211" s="7"/>
      <c r="G211" s="7"/>
      <c r="H211" s="7"/>
      <c r="I211" s="7"/>
    </row>
    <row r="212" spans="6:9">
      <c r="F212" s="7"/>
      <c r="G212" s="7"/>
      <c r="H212" s="7"/>
      <c r="I212" s="7"/>
    </row>
    <row r="213" spans="6:9">
      <c r="F213" s="7"/>
      <c r="G213" s="7"/>
      <c r="H213" s="7"/>
      <c r="I213" s="7"/>
    </row>
    <row r="214" spans="6:9">
      <c r="F214" s="7"/>
      <c r="G214" s="7"/>
      <c r="H214" s="7"/>
      <c r="I214" s="7"/>
    </row>
    <row r="215" spans="6:9">
      <c r="F215" s="7"/>
      <c r="G215" s="7"/>
      <c r="H215" s="7"/>
      <c r="I215" s="7"/>
    </row>
    <row r="216" spans="6:9">
      <c r="F216" s="7"/>
      <c r="G216" s="7"/>
      <c r="H216" s="7"/>
      <c r="I216" s="7"/>
    </row>
    <row r="217" spans="6:9">
      <c r="F217" s="7"/>
      <c r="G217" s="7"/>
      <c r="H217" s="7"/>
      <c r="I217" s="7"/>
    </row>
    <row r="218" spans="6:9">
      <c r="F218" s="7"/>
      <c r="G218" s="7"/>
      <c r="H218" s="7"/>
      <c r="I218" s="7"/>
    </row>
    <row r="219" spans="6:9">
      <c r="F219" s="7"/>
      <c r="G219" s="7"/>
      <c r="H219" s="7"/>
      <c r="I219" s="7"/>
    </row>
    <row r="220" spans="6:9">
      <c r="F220" s="7"/>
      <c r="G220" s="7"/>
      <c r="H220" s="7"/>
      <c r="I220" s="7"/>
    </row>
    <row r="221" spans="6:9">
      <c r="F221" s="7"/>
      <c r="G221" s="7"/>
      <c r="H221" s="7"/>
      <c r="I221" s="7"/>
    </row>
    <row r="222" spans="6:9">
      <c r="F222" s="7"/>
      <c r="G222" s="7"/>
      <c r="H222" s="7"/>
      <c r="I222" s="7"/>
    </row>
    <row r="223" spans="6:9">
      <c r="F223" s="7"/>
      <c r="G223" s="7"/>
      <c r="H223" s="7"/>
      <c r="I223" s="7"/>
    </row>
    <row r="224" spans="6:9">
      <c r="F224" s="7"/>
      <c r="G224" s="7"/>
      <c r="H224" s="7"/>
      <c r="I224" s="7"/>
    </row>
    <row r="225" spans="6:9">
      <c r="F225" s="7"/>
      <c r="G225" s="7"/>
      <c r="H225" s="7"/>
      <c r="I225" s="7"/>
    </row>
    <row r="226" spans="6:9">
      <c r="F226" s="7"/>
      <c r="G226" s="7"/>
      <c r="H226" s="7"/>
      <c r="I226" s="7"/>
    </row>
    <row r="227" spans="6:9">
      <c r="F227" s="7"/>
      <c r="G227" s="7"/>
      <c r="H227" s="7"/>
      <c r="I227" s="7"/>
    </row>
    <row r="228" spans="6:9">
      <c r="F228" s="7"/>
      <c r="G228" s="7"/>
      <c r="H228" s="7"/>
      <c r="I228" s="7"/>
    </row>
    <row r="229" spans="6:9">
      <c r="F229" s="7"/>
      <c r="G229" s="7"/>
      <c r="H229" s="7"/>
      <c r="I229" s="7"/>
    </row>
    <row r="230" spans="6:9">
      <c r="F230" s="7"/>
      <c r="G230" s="7"/>
      <c r="H230" s="7"/>
      <c r="I230" s="7"/>
    </row>
    <row r="231" spans="6:9">
      <c r="F231" s="7"/>
      <c r="G231" s="7"/>
      <c r="H231" s="7"/>
      <c r="I231" s="7"/>
    </row>
    <row r="232" spans="6:9">
      <c r="F232" s="7"/>
      <c r="G232" s="7"/>
      <c r="H232" s="7"/>
      <c r="I232" s="7"/>
    </row>
    <row r="233" spans="6:9">
      <c r="F233" s="7"/>
      <c r="G233" s="7"/>
      <c r="H233" s="7"/>
      <c r="I233" s="7"/>
    </row>
    <row r="234" spans="6:9">
      <c r="F234" s="7"/>
      <c r="G234" s="7"/>
      <c r="H234" s="7"/>
      <c r="I234" s="7"/>
    </row>
    <row r="235" spans="6:9">
      <c r="F235" s="7"/>
      <c r="G235" s="7"/>
      <c r="H235" s="7"/>
      <c r="I235" s="7"/>
    </row>
    <row r="236" spans="6:9">
      <c r="F236" s="7"/>
      <c r="G236" s="7"/>
      <c r="H236" s="7"/>
      <c r="I236" s="7"/>
    </row>
    <row r="237" spans="6:9">
      <c r="F237" s="7"/>
      <c r="G237" s="7"/>
      <c r="H237" s="7"/>
      <c r="I237" s="7"/>
    </row>
    <row r="238" spans="6:9">
      <c r="F238" s="7"/>
      <c r="G238" s="7"/>
      <c r="H238" s="7"/>
      <c r="I238" s="7"/>
    </row>
    <row r="239" spans="6:9">
      <c r="F239" s="7"/>
      <c r="G239" s="7"/>
      <c r="H239" s="7"/>
      <c r="I239" s="7"/>
    </row>
    <row r="240" spans="6:9">
      <c r="F240" s="7"/>
      <c r="G240" s="7"/>
      <c r="H240" s="7"/>
      <c r="I240" s="7"/>
    </row>
    <row r="241" spans="6:9">
      <c r="F241" s="7"/>
      <c r="G241" s="7"/>
      <c r="H241" s="7"/>
      <c r="I241" s="7"/>
    </row>
    <row r="242" spans="6:9">
      <c r="F242" s="7"/>
      <c r="G242" s="7"/>
      <c r="H242" s="7"/>
      <c r="I242" s="7"/>
    </row>
    <row r="243" spans="6:9">
      <c r="F243" s="7"/>
      <c r="G243" s="7"/>
      <c r="H243" s="7"/>
      <c r="I243" s="7"/>
    </row>
    <row r="244" spans="6:9">
      <c r="F244" s="7"/>
      <c r="G244" s="7"/>
      <c r="H244" s="7"/>
      <c r="I244" s="7"/>
    </row>
    <row r="245" spans="6:9">
      <c r="F245" s="7"/>
      <c r="G245" s="7"/>
      <c r="H245" s="7"/>
      <c r="I245" s="7"/>
    </row>
    <row r="246" spans="6:9">
      <c r="F246" s="7"/>
      <c r="G246" s="7"/>
      <c r="H246" s="7"/>
      <c r="I246" s="7"/>
    </row>
    <row r="247" spans="6:9">
      <c r="F247" s="7"/>
      <c r="G247" s="7"/>
      <c r="H247" s="7"/>
      <c r="I247" s="7"/>
    </row>
    <row r="248" spans="6:9">
      <c r="F248" s="7"/>
      <c r="G248" s="7"/>
      <c r="H248" s="7"/>
      <c r="I248" s="7"/>
    </row>
    <row r="249" spans="6:9">
      <c r="F249" s="7"/>
      <c r="G249" s="7"/>
      <c r="H249" s="7"/>
      <c r="I249" s="7"/>
    </row>
    <row r="250" spans="6:9">
      <c r="F250" s="7"/>
      <c r="G250" s="7"/>
      <c r="H250" s="7"/>
      <c r="I250" s="7"/>
    </row>
    <row r="251" spans="6:9">
      <c r="F251" s="7"/>
      <c r="G251" s="7"/>
      <c r="H251" s="7"/>
      <c r="I251" s="7"/>
    </row>
    <row r="252" spans="6:9">
      <c r="F252" s="7"/>
      <c r="G252" s="7"/>
      <c r="H252" s="7"/>
      <c r="I252" s="7"/>
    </row>
    <row r="253" spans="6:9">
      <c r="F253" s="7"/>
      <c r="G253" s="7"/>
      <c r="H253" s="7"/>
      <c r="I253" s="7"/>
    </row>
    <row r="254" spans="6:9">
      <c r="F254" s="7"/>
      <c r="G254" s="7"/>
      <c r="H254" s="7"/>
      <c r="I254" s="7"/>
    </row>
    <row r="255" spans="6:9">
      <c r="F255" s="7"/>
      <c r="G255" s="7"/>
      <c r="H255" s="7"/>
      <c r="I255" s="7"/>
    </row>
    <row r="256" spans="6:9">
      <c r="F256" s="7"/>
      <c r="G256" s="7"/>
      <c r="H256" s="7"/>
      <c r="I256" s="7"/>
    </row>
    <row r="257" spans="6:9">
      <c r="F257" s="7"/>
      <c r="G257" s="7"/>
      <c r="H257" s="7"/>
      <c r="I257" s="7"/>
    </row>
    <row r="258" spans="6:9">
      <c r="F258" s="7"/>
      <c r="G258" s="7"/>
      <c r="H258" s="7"/>
      <c r="I258" s="7"/>
    </row>
    <row r="259" spans="6:9">
      <c r="F259" s="7"/>
      <c r="G259" s="7"/>
      <c r="H259" s="7"/>
      <c r="I259" s="7"/>
    </row>
    <row r="260" spans="6:9">
      <c r="F260" s="7"/>
      <c r="G260" s="7"/>
      <c r="H260" s="7"/>
      <c r="I260" s="7"/>
    </row>
    <row r="261" spans="6:9">
      <c r="F261" s="7"/>
      <c r="G261" s="7"/>
      <c r="H261" s="7"/>
      <c r="I261" s="7"/>
    </row>
    <row r="262" spans="6:9">
      <c r="F262" s="7"/>
      <c r="G262" s="7"/>
      <c r="H262" s="7"/>
      <c r="I262" s="7"/>
    </row>
    <row r="263" spans="6:9">
      <c r="F263" s="7"/>
      <c r="G263" s="7"/>
      <c r="H263" s="7"/>
      <c r="I263" s="7"/>
    </row>
    <row r="264" spans="6:9">
      <c r="F264" s="7"/>
      <c r="G264" s="7"/>
      <c r="H264" s="7"/>
      <c r="I264" s="7"/>
    </row>
    <row r="265" spans="6:9">
      <c r="F265" s="7"/>
      <c r="G265" s="7"/>
      <c r="H265" s="7"/>
      <c r="I265" s="7"/>
    </row>
    <row r="266" spans="6:9">
      <c r="F266" s="7"/>
      <c r="G266" s="7"/>
      <c r="H266" s="7"/>
      <c r="I266" s="7"/>
    </row>
    <row r="267" spans="6:9">
      <c r="F267" s="7"/>
      <c r="G267" s="7"/>
      <c r="H267" s="7"/>
      <c r="I267" s="7"/>
    </row>
    <row r="268" spans="6:9">
      <c r="F268" s="7"/>
      <c r="G268" s="7"/>
      <c r="H268" s="7"/>
      <c r="I268" s="7"/>
    </row>
    <row r="269" spans="6:9">
      <c r="F269" s="7"/>
      <c r="G269" s="7"/>
      <c r="H269" s="7"/>
      <c r="I269" s="7"/>
    </row>
    <row r="270" spans="6:9">
      <c r="F270" s="7"/>
      <c r="G270" s="7"/>
      <c r="H270" s="7"/>
      <c r="I270" s="7"/>
    </row>
    <row r="271" spans="6:9">
      <c r="F271" s="7"/>
      <c r="G271" s="7"/>
      <c r="H271" s="7"/>
      <c r="I271" s="7"/>
    </row>
    <row r="272" spans="6:9">
      <c r="F272" s="7"/>
      <c r="G272" s="7"/>
      <c r="H272" s="7"/>
      <c r="I272" s="7"/>
    </row>
    <row r="273" spans="6:9">
      <c r="F273" s="7"/>
      <c r="G273" s="7"/>
      <c r="H273" s="7"/>
      <c r="I273" s="7"/>
    </row>
    <row r="274" spans="6:9">
      <c r="F274" s="7"/>
      <c r="G274" s="7"/>
      <c r="H274" s="7"/>
      <c r="I274" s="7"/>
    </row>
    <row r="275" spans="6:9">
      <c r="F275" s="7"/>
      <c r="G275" s="7"/>
      <c r="H275" s="7"/>
      <c r="I275" s="7"/>
    </row>
    <row r="276" spans="6:9">
      <c r="F276" s="7"/>
      <c r="G276" s="7"/>
      <c r="H276" s="7"/>
      <c r="I276" s="7"/>
    </row>
    <row r="277" spans="6:9">
      <c r="F277" s="7"/>
      <c r="G277" s="7"/>
      <c r="H277" s="7"/>
      <c r="I277" s="7"/>
    </row>
    <row r="278" spans="6:9">
      <c r="F278" s="7"/>
      <c r="G278" s="7"/>
      <c r="H278" s="7"/>
      <c r="I278" s="7"/>
    </row>
    <row r="279" spans="6:9">
      <c r="F279" s="7"/>
      <c r="G279" s="7"/>
      <c r="H279" s="7"/>
      <c r="I279" s="7"/>
    </row>
    <row r="280" spans="6:9">
      <c r="F280" s="7"/>
      <c r="G280" s="7"/>
      <c r="H280" s="7"/>
      <c r="I280" s="7"/>
    </row>
    <row r="281" spans="6:9">
      <c r="F281" s="7"/>
      <c r="G281" s="7"/>
      <c r="H281" s="7"/>
      <c r="I281" s="7"/>
    </row>
    <row r="282" spans="6:9">
      <c r="F282" s="7"/>
      <c r="G282" s="7"/>
      <c r="H282" s="7"/>
      <c r="I282" s="7"/>
    </row>
  </sheetData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6"/>
  <sheetViews>
    <sheetView workbookViewId="0">
      <selection activeCell="G34" sqref="G34"/>
    </sheetView>
  </sheetViews>
  <sheetFormatPr defaultColWidth="9" defaultRowHeight="15"/>
  <cols>
    <col min="1" max="1" width="0.5703125" customWidth="1"/>
    <col min="2" max="2" width="9.140625" customWidth="1"/>
    <col min="3" max="3" width="8" customWidth="1"/>
    <col min="4" max="4" width="16.85546875" customWidth="1"/>
    <col min="5" max="5" width="11.28515625" customWidth="1"/>
    <col min="7" max="7" width="9.5703125" customWidth="1"/>
    <col min="8" max="8" width="16.28515625" customWidth="1"/>
    <col min="9" max="9" width="12.7109375" customWidth="1"/>
    <col min="10" max="10" width="16" customWidth="1"/>
    <col min="11" max="11" width="10.140625" customWidth="1"/>
    <col min="12" max="12" width="19.5703125" customWidth="1"/>
  </cols>
  <sheetData>
    <row r="3" spans="2:12">
      <c r="B3" t="s">
        <v>213</v>
      </c>
      <c r="H3" t="s">
        <v>214</v>
      </c>
      <c r="L3" s="30"/>
    </row>
    <row r="5" spans="2:12">
      <c r="B5">
        <v>4232</v>
      </c>
      <c r="D5" t="s">
        <v>215</v>
      </c>
      <c r="H5" s="7">
        <v>17700</v>
      </c>
    </row>
    <row r="6" spans="2:12">
      <c r="H6" s="7"/>
    </row>
    <row r="7" spans="2:12">
      <c r="D7" t="s">
        <v>216</v>
      </c>
      <c r="F7" t="s">
        <v>217</v>
      </c>
      <c r="H7" s="7"/>
    </row>
    <row r="8" spans="2:12">
      <c r="B8">
        <v>4235</v>
      </c>
      <c r="D8">
        <v>313913.46000000002</v>
      </c>
      <c r="F8">
        <v>12</v>
      </c>
      <c r="H8" s="7">
        <f>D8*F8</f>
        <v>3766961.52</v>
      </c>
    </row>
    <row r="9" spans="2:12">
      <c r="H9" s="7"/>
    </row>
    <row r="10" spans="2:12">
      <c r="H10" s="7"/>
    </row>
    <row r="11" spans="2:12">
      <c r="B11">
        <v>4222</v>
      </c>
      <c r="D11" t="s">
        <v>218</v>
      </c>
      <c r="H11" s="7">
        <v>360000</v>
      </c>
      <c r="I11" s="7"/>
    </row>
    <row r="12" spans="2:12">
      <c r="B12">
        <v>4249</v>
      </c>
      <c r="H12" s="7"/>
    </row>
    <row r="13" spans="2:12">
      <c r="H13" s="7"/>
    </row>
    <row r="14" spans="2:12">
      <c r="B14">
        <v>4265</v>
      </c>
      <c r="D14" t="s">
        <v>219</v>
      </c>
      <c r="H14" s="7"/>
    </row>
    <row r="15" spans="2:12">
      <c r="H15" s="7"/>
    </row>
    <row r="16" spans="2:12">
      <c r="D16" t="s">
        <v>220</v>
      </c>
    </row>
    <row r="17" spans="2:12">
      <c r="B17">
        <v>5126</v>
      </c>
      <c r="D17" t="s">
        <v>221</v>
      </c>
      <c r="H17" s="7"/>
    </row>
    <row r="18" spans="2:12">
      <c r="H18" s="7"/>
    </row>
    <row r="19" spans="2:12">
      <c r="D19" t="s">
        <v>222</v>
      </c>
      <c r="H19" s="7">
        <v>473200</v>
      </c>
    </row>
    <row r="22" spans="2:12">
      <c r="H22" s="7">
        <f>SUM(H5:H21)</f>
        <v>4617861.5199999996</v>
      </c>
      <c r="I22" s="7"/>
      <c r="K22" s="7"/>
      <c r="L22" s="7"/>
    </row>
    <row r="24" spans="2:12">
      <c r="B24">
        <v>5126</v>
      </c>
      <c r="D24" t="s">
        <v>223</v>
      </c>
      <c r="H24" s="7"/>
    </row>
    <row r="26" spans="2:12">
      <c r="H26" s="7">
        <f>SUM(H22:H25)</f>
        <v>4617861.5199999996</v>
      </c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"/>
  <sheetViews>
    <sheetView zoomScale="115" zoomScaleNormal="115" workbookViewId="0">
      <selection activeCell="D4" sqref="D4"/>
    </sheetView>
  </sheetViews>
  <sheetFormatPr defaultColWidth="9" defaultRowHeight="15"/>
  <cols>
    <col min="2" max="2" width="23.42578125" customWidth="1"/>
    <col min="3" max="3" width="19.140625" customWidth="1"/>
    <col min="4" max="4" width="23.140625" style="3" customWidth="1"/>
    <col min="5" max="5" width="19.5703125" customWidth="1"/>
    <col min="6" max="6" width="16" customWidth="1"/>
    <col min="7" max="7" width="12.85546875" customWidth="1"/>
  </cols>
  <sheetData>
    <row r="2" spans="1:7">
      <c r="A2" s="13"/>
      <c r="B2" t="s">
        <v>224</v>
      </c>
      <c r="C2" t="s">
        <v>225</v>
      </c>
      <c r="E2" t="s">
        <v>226</v>
      </c>
    </row>
    <row r="3" spans="1:7" ht="30">
      <c r="A3" s="4"/>
      <c r="B3" s="14" t="s">
        <v>227</v>
      </c>
      <c r="C3" t="s">
        <v>228</v>
      </c>
      <c r="D3" s="3">
        <f>(8200*117.6)-400000</f>
        <v>564320</v>
      </c>
      <c r="E3" s="15">
        <v>219520.42</v>
      </c>
    </row>
    <row r="4" spans="1:7" ht="30">
      <c r="B4" s="14" t="s">
        <v>229</v>
      </c>
      <c r="E4" s="15">
        <v>211520.42</v>
      </c>
    </row>
    <row r="5" spans="1:7" ht="30">
      <c r="B5" s="14" t="s">
        <v>230</v>
      </c>
      <c r="E5" s="15">
        <v>236720.35</v>
      </c>
    </row>
    <row r="6" spans="1:7" ht="30">
      <c r="B6" s="14" t="s">
        <v>231</v>
      </c>
      <c r="E6" s="15">
        <v>211520.42</v>
      </c>
    </row>
    <row r="7" spans="1:7">
      <c r="B7">
        <v>7562475.0199999996</v>
      </c>
      <c r="E7" s="7">
        <f>SUM(E3:E6)</f>
        <v>879281.61</v>
      </c>
    </row>
    <row r="8" spans="1:7" ht="18.75">
      <c r="C8" s="16"/>
    </row>
    <row r="9" spans="1:7">
      <c r="C9" s="17"/>
    </row>
    <row r="10" spans="1:7">
      <c r="C10" s="18"/>
      <c r="D10" s="19"/>
      <c r="E10" s="18"/>
      <c r="F10" s="18"/>
      <c r="G10" s="18"/>
    </row>
    <row r="11" spans="1:7" ht="15.75">
      <c r="B11" t="s">
        <v>36</v>
      </c>
      <c r="C11" s="20"/>
      <c r="D11" s="21"/>
      <c r="E11" s="22"/>
      <c r="F11" s="22"/>
      <c r="G11" s="22"/>
    </row>
    <row r="12" spans="1:7" ht="15.75">
      <c r="B12" s="23">
        <v>1339680.3899999999</v>
      </c>
      <c r="F12" s="22"/>
      <c r="G12" s="22"/>
    </row>
    <row r="13" spans="1:7" ht="15.75">
      <c r="B13" s="23">
        <v>946180.38</v>
      </c>
      <c r="C13" s="20"/>
      <c r="D13" s="21"/>
      <c r="E13" s="22"/>
      <c r="F13" s="22"/>
      <c r="G13" s="22"/>
    </row>
    <row r="14" spans="1:7">
      <c r="B14" s="23">
        <v>1323880.3899999999</v>
      </c>
      <c r="C14" s="17"/>
    </row>
    <row r="15" spans="1:7">
      <c r="B15" s="23">
        <v>1414480.38</v>
      </c>
      <c r="C15" s="20"/>
    </row>
    <row r="16" spans="1:7">
      <c r="C16" s="20"/>
    </row>
    <row r="17" spans="1:3">
      <c r="B17">
        <v>5024221.54</v>
      </c>
    </row>
    <row r="18" spans="1:3">
      <c r="C18" s="20"/>
    </row>
    <row r="20" spans="1:3">
      <c r="C20" s="20"/>
    </row>
    <row r="26" spans="1:3">
      <c r="A26" s="4"/>
      <c r="B26" s="4"/>
    </row>
    <row r="30" spans="1:3">
      <c r="C30" s="20"/>
    </row>
    <row r="32" spans="1:3">
      <c r="B32" s="24"/>
    </row>
    <row r="34" spans="1:5">
      <c r="B34" s="25"/>
    </row>
    <row r="42" spans="1:5" ht="15.75">
      <c r="A42" s="4"/>
      <c r="B42" s="4"/>
      <c r="C42" s="26"/>
      <c r="D42" s="27"/>
      <c r="E42" s="28"/>
    </row>
    <row r="43" spans="1:5" ht="15.75">
      <c r="C43" s="28"/>
      <c r="D43" s="29"/>
      <c r="E43" s="28"/>
    </row>
    <row r="44" spans="1:5" ht="15.75">
      <c r="C44" s="28"/>
      <c r="D44" s="29"/>
      <c r="E44" s="28"/>
    </row>
    <row r="45" spans="1:5" ht="15.75">
      <c r="C45" s="28"/>
      <c r="D45" s="29"/>
      <c r="E45" s="28"/>
    </row>
    <row r="46" spans="1:5" ht="15.75">
      <c r="C46" s="28"/>
      <c r="D46" s="29"/>
      <c r="E46" s="28"/>
    </row>
    <row r="47" spans="1:5" ht="15.75">
      <c r="C47" s="26"/>
      <c r="D47" s="27"/>
      <c r="E47" s="28"/>
    </row>
    <row r="48" spans="1:5" ht="15.75">
      <c r="C48" s="28"/>
      <c r="D48" s="29"/>
      <c r="E48" s="28"/>
    </row>
    <row r="49" spans="3:5" ht="15.75">
      <c r="C49" s="28"/>
      <c r="D49" s="29"/>
      <c r="E49" s="28"/>
    </row>
    <row r="50" spans="3:5" ht="15.75">
      <c r="C50" s="28"/>
      <c r="D50" s="29"/>
      <c r="E50" s="28"/>
    </row>
    <row r="51" spans="3:5" ht="15.75">
      <c r="C51" s="28"/>
      <c r="D51" s="29"/>
      <c r="E51" s="28"/>
    </row>
    <row r="52" spans="3:5" ht="15.75">
      <c r="C52" s="26"/>
      <c r="D52" s="27"/>
      <c r="E52" s="28"/>
    </row>
    <row r="53" spans="3:5" ht="15.75">
      <c r="C53" s="28"/>
      <c r="D53" s="29"/>
      <c r="E53" s="28"/>
    </row>
    <row r="54" spans="3:5" ht="15.75">
      <c r="C54" s="28"/>
      <c r="D54" s="29"/>
      <c r="E54" s="28"/>
    </row>
    <row r="55" spans="3:5" ht="15.75">
      <c r="C55" s="28"/>
      <c r="D55" s="29"/>
      <c r="E55" s="28"/>
    </row>
    <row r="56" spans="3:5" ht="15.75">
      <c r="C56" s="28"/>
      <c r="D56" s="29"/>
      <c r="E56" s="28"/>
    </row>
    <row r="57" spans="3:5" ht="15.75">
      <c r="C57" s="26"/>
      <c r="D57" s="27"/>
    </row>
    <row r="58" spans="3:5" ht="15.75">
      <c r="C58" s="28"/>
      <c r="D58" s="29"/>
    </row>
    <row r="59" spans="3:5" ht="15.75">
      <c r="C59" s="28"/>
      <c r="D59" s="29"/>
    </row>
    <row r="60" spans="3:5" ht="15.75">
      <c r="C60" s="28"/>
      <c r="D60" s="29"/>
    </row>
    <row r="61" spans="3:5" ht="15.75">
      <c r="C61" s="28"/>
      <c r="D61" s="29"/>
    </row>
    <row r="66" spans="1:3">
      <c r="A66" s="4"/>
      <c r="B66" s="4"/>
    </row>
    <row r="67" spans="1:3">
      <c r="C67" s="20"/>
    </row>
    <row r="68" spans="1:3">
      <c r="C68" s="2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6"/>
  <sheetViews>
    <sheetView topLeftCell="C1" zoomScale="115" zoomScaleNormal="115" workbookViewId="0">
      <selection activeCell="F13" sqref="F13"/>
    </sheetView>
  </sheetViews>
  <sheetFormatPr defaultColWidth="9" defaultRowHeight="15"/>
  <cols>
    <col min="3" max="3" width="16.85546875" customWidth="1"/>
    <col min="4" max="4" width="21.85546875" customWidth="1"/>
    <col min="5" max="5" width="13" customWidth="1"/>
    <col min="6" max="6" width="11.42578125" customWidth="1"/>
    <col min="7" max="7" width="13.85546875" customWidth="1"/>
    <col min="9" max="9" width="12.140625" customWidth="1"/>
    <col min="10" max="10" width="13.140625" customWidth="1"/>
    <col min="11" max="11" width="11.85546875" customWidth="1"/>
    <col min="12" max="13" width="17.7109375" customWidth="1"/>
    <col min="16" max="16" width="11.28515625" customWidth="1"/>
    <col min="18" max="18" width="12.140625" customWidth="1"/>
  </cols>
  <sheetData>
    <row r="1" spans="2:18">
      <c r="C1" t="s">
        <v>232</v>
      </c>
      <c r="E1">
        <v>1.1100000000000001</v>
      </c>
      <c r="F1">
        <v>24</v>
      </c>
      <c r="J1" t="s">
        <v>233</v>
      </c>
      <c r="K1" t="s">
        <v>234</v>
      </c>
      <c r="M1" s="3"/>
      <c r="N1" s="4"/>
    </row>
    <row r="2" spans="2:18">
      <c r="B2" s="1"/>
      <c r="C2">
        <v>4111</v>
      </c>
      <c r="D2">
        <v>7688607.5300000003</v>
      </c>
      <c r="E2">
        <f>D2*E1</f>
        <v>8534354.3583000004</v>
      </c>
      <c r="F2">
        <f>E2*F1</f>
        <v>204824504.59920001</v>
      </c>
      <c r="J2" t="s">
        <v>235</v>
      </c>
      <c r="K2">
        <v>29800</v>
      </c>
      <c r="L2">
        <v>117.6</v>
      </c>
      <c r="M2" s="3">
        <f>K2*L2</f>
        <v>3504480</v>
      </c>
    </row>
    <row r="3" spans="2:18">
      <c r="B3" s="1"/>
      <c r="C3">
        <v>4121</v>
      </c>
      <c r="D3">
        <v>768860.75</v>
      </c>
      <c r="F3">
        <f>F2*0.1</f>
        <v>20482450.45992</v>
      </c>
      <c r="N3" s="5"/>
      <c r="R3" s="6"/>
    </row>
    <row r="4" spans="2:18">
      <c r="B4" s="1"/>
      <c r="C4">
        <v>4122</v>
      </c>
      <c r="D4">
        <v>395963.29</v>
      </c>
      <c r="F4">
        <f>F2*0.515</f>
        <v>105484619.868588</v>
      </c>
      <c r="J4" t="s">
        <v>236</v>
      </c>
    </row>
    <row r="5" spans="2:18">
      <c r="B5" s="1"/>
      <c r="D5">
        <f>SUM(D2:D4)</f>
        <v>8853431.5700000003</v>
      </c>
      <c r="J5" t="s">
        <v>228</v>
      </c>
      <c r="K5">
        <v>7000</v>
      </c>
      <c r="L5">
        <v>117.6</v>
      </c>
      <c r="M5">
        <f>K5*L5</f>
        <v>823200</v>
      </c>
    </row>
    <row r="6" spans="2:18">
      <c r="B6" s="1"/>
      <c r="C6" t="s">
        <v>237</v>
      </c>
      <c r="R6" s="4"/>
    </row>
    <row r="7" spans="2:18">
      <c r="B7" s="1"/>
      <c r="C7">
        <v>4111</v>
      </c>
      <c r="D7">
        <v>6513000</v>
      </c>
      <c r="E7">
        <f>D7*E1</f>
        <v>7229430</v>
      </c>
      <c r="F7">
        <f>E7*12</f>
        <v>86753160</v>
      </c>
    </row>
    <row r="8" spans="2:18">
      <c r="B8" s="1"/>
      <c r="C8">
        <v>4121</v>
      </c>
      <c r="D8">
        <f>D7*0.1</f>
        <v>651300</v>
      </c>
      <c r="F8">
        <f>F7*0.1</f>
        <v>8675316</v>
      </c>
    </row>
    <row r="9" spans="2:18">
      <c r="B9" s="1"/>
      <c r="C9">
        <v>4122</v>
      </c>
      <c r="F9">
        <f>F7*0.515</f>
        <v>44677877.399999999</v>
      </c>
    </row>
    <row r="12" spans="2:18">
      <c r="C12" t="s">
        <v>238</v>
      </c>
      <c r="D12">
        <v>2054000</v>
      </c>
      <c r="E12">
        <f>D12*E1</f>
        <v>2279940</v>
      </c>
      <c r="F12">
        <f>E12*121</f>
        <v>275872740</v>
      </c>
    </row>
    <row r="16" spans="2:18">
      <c r="B16" s="1"/>
    </row>
    <row r="17" spans="2:18">
      <c r="B17" s="2"/>
    </row>
    <row r="18" spans="2:18">
      <c r="B18" s="2"/>
      <c r="R18" s="4"/>
    </row>
    <row r="19" spans="2:18">
      <c r="B19" s="2"/>
    </row>
    <row r="20" spans="2:18">
      <c r="B20" s="2"/>
      <c r="R20" s="4"/>
    </row>
    <row r="21" spans="2:18">
      <c r="B21" s="2"/>
    </row>
    <row r="22" spans="2:18">
      <c r="B22" s="2"/>
    </row>
    <row r="23" spans="2:18">
      <c r="B23" s="2"/>
      <c r="R23" s="4"/>
    </row>
    <row r="24" spans="2:18">
      <c r="B24" s="2"/>
    </row>
    <row r="25" spans="2:18">
      <c r="B25" s="2"/>
    </row>
    <row r="26" spans="2:18">
      <c r="B26" s="2"/>
    </row>
    <row r="27" spans="2:18">
      <c r="B27" s="2"/>
    </row>
    <row r="28" spans="2:18">
      <c r="B28" s="2"/>
    </row>
    <row r="29" spans="2:18">
      <c r="B29" s="2"/>
      <c r="N29" s="6"/>
      <c r="O29" s="6"/>
      <c r="R29" s="6"/>
    </row>
    <row r="30" spans="2:18">
      <c r="B30" s="2"/>
    </row>
    <row r="31" spans="2:18">
      <c r="B31" s="2"/>
      <c r="M31" s="3"/>
      <c r="P31" s="4"/>
    </row>
    <row r="32" spans="2:18">
      <c r="B32" s="2"/>
      <c r="M32" s="3"/>
    </row>
    <row r="33" spans="2:19">
      <c r="B33" s="1"/>
      <c r="M33" s="3"/>
    </row>
    <row r="34" spans="2:19">
      <c r="B34" s="2"/>
      <c r="H34" s="3"/>
      <c r="M34" s="3"/>
      <c r="S34" s="6"/>
    </row>
    <row r="35" spans="2:19">
      <c r="H35" s="3"/>
      <c r="L35" s="7"/>
      <c r="M35" s="8"/>
    </row>
    <row r="36" spans="2:19">
      <c r="B36" s="1"/>
      <c r="H36" s="3"/>
      <c r="L36" s="7"/>
      <c r="M36" s="7"/>
      <c r="N36" s="9"/>
      <c r="O36" s="10"/>
      <c r="P36" s="11"/>
      <c r="Q36" s="11"/>
      <c r="R36" s="12"/>
    </row>
    <row r="37" spans="2:19">
      <c r="B37" s="1"/>
      <c r="H37" s="3"/>
      <c r="L37" s="7"/>
      <c r="M37" s="8"/>
    </row>
    <row r="38" spans="2:19">
      <c r="B38" s="1"/>
      <c r="H38" s="3"/>
      <c r="L38" s="7"/>
      <c r="M38" s="8"/>
    </row>
    <row r="39" spans="2:19">
      <c r="B39" s="1"/>
      <c r="H39" s="3"/>
      <c r="L39" s="7"/>
      <c r="M39" s="8"/>
    </row>
    <row r="40" spans="2:19">
      <c r="B40" s="1"/>
      <c r="H40" s="3"/>
      <c r="L40" s="7"/>
      <c r="M40" s="8"/>
    </row>
    <row r="41" spans="2:19">
      <c r="B41" s="1"/>
      <c r="H41" s="3"/>
      <c r="L41" s="7"/>
      <c r="M41" s="8"/>
    </row>
    <row r="42" spans="2:19">
      <c r="B42" s="1"/>
      <c r="H42" s="3"/>
      <c r="L42" s="7"/>
      <c r="M42" s="8"/>
    </row>
    <row r="43" spans="2:19">
      <c r="B43" s="1"/>
      <c r="H43" s="3"/>
      <c r="L43" s="7"/>
      <c r="M43" s="8"/>
      <c r="N43" s="6"/>
      <c r="O43" s="6"/>
      <c r="P43" s="6"/>
      <c r="Q43" s="6"/>
      <c r="R43" s="6"/>
    </row>
    <row r="44" spans="2:19">
      <c r="B44" s="1"/>
      <c r="H44" s="3"/>
      <c r="L44" s="7"/>
      <c r="M44" s="8"/>
    </row>
    <row r="45" spans="2:19">
      <c r="B45" s="1"/>
      <c r="H45" s="3"/>
      <c r="L45" s="7"/>
      <c r="M45" s="8"/>
    </row>
    <row r="46" spans="2:19">
      <c r="B46" s="1"/>
      <c r="H46" s="3"/>
      <c r="L46" s="7"/>
      <c r="M46" s="8"/>
      <c r="N46" s="6"/>
      <c r="O46" s="6"/>
      <c r="R46" s="6"/>
    </row>
    <row r="47" spans="2:19">
      <c r="B47" s="1"/>
      <c r="H47" s="3"/>
      <c r="L47" s="7"/>
      <c r="M47" s="8"/>
    </row>
    <row r="48" spans="2:19">
      <c r="B48" s="1"/>
      <c r="H48" s="3"/>
      <c r="L48" s="7"/>
      <c r="M48" s="8"/>
    </row>
    <row r="49" spans="2:18">
      <c r="B49" s="1"/>
      <c r="H49" s="3"/>
      <c r="L49" s="7"/>
      <c r="M49" s="8"/>
    </row>
    <row r="50" spans="2:18">
      <c r="B50" s="1"/>
      <c r="H50" s="3"/>
      <c r="L50" s="7"/>
      <c r="M50" s="8"/>
    </row>
    <row r="51" spans="2:18">
      <c r="B51" s="1"/>
      <c r="H51" s="3"/>
      <c r="L51" s="7"/>
      <c r="M51" s="8"/>
      <c r="N51" s="6"/>
      <c r="R51" s="6"/>
    </row>
    <row r="52" spans="2:18">
      <c r="B52" s="1"/>
      <c r="H52" s="3"/>
      <c r="L52" s="7"/>
      <c r="M52" s="8"/>
    </row>
    <row r="53" spans="2:18">
      <c r="B53" s="1"/>
      <c r="H53" s="3"/>
      <c r="L53" s="7"/>
      <c r="M53" s="8"/>
      <c r="N53" s="6"/>
      <c r="R53" s="6"/>
    </row>
    <row r="54" spans="2:18">
      <c r="B54" s="1"/>
      <c r="H54" s="3"/>
      <c r="L54" s="7"/>
      <c r="M54" s="8"/>
    </row>
    <row r="55" spans="2:18">
      <c r="B55" s="1"/>
      <c r="H55" s="3"/>
      <c r="L55" s="7"/>
      <c r="M55" s="8"/>
      <c r="N55" s="6"/>
      <c r="O55" s="6"/>
      <c r="R55" s="6"/>
    </row>
    <row r="56" spans="2:18">
      <c r="B56" s="1"/>
      <c r="H56" s="3"/>
      <c r="M56" s="3"/>
    </row>
    <row r="57" spans="2:18">
      <c r="B57" s="1"/>
      <c r="H57" s="3"/>
      <c r="M57" s="3"/>
    </row>
    <row r="58" spans="2:18">
      <c r="B58" s="1"/>
      <c r="H58" s="3"/>
      <c r="M58" s="3"/>
    </row>
    <row r="59" spans="2:18">
      <c r="B59" s="1"/>
      <c r="H59" s="3"/>
      <c r="M59" s="3"/>
    </row>
    <row r="60" spans="2:18">
      <c r="B60" s="1"/>
      <c r="H60" s="3"/>
      <c r="M60" s="3"/>
    </row>
    <row r="61" spans="2:18">
      <c r="B61" s="1"/>
      <c r="H61" s="3"/>
      <c r="M61" s="3"/>
    </row>
    <row r="62" spans="2:18">
      <c r="B62" s="1"/>
      <c r="H62" s="3"/>
      <c r="M62" s="3"/>
    </row>
    <row r="63" spans="2:18">
      <c r="B63" s="1"/>
      <c r="H63" s="3"/>
      <c r="M63" s="3"/>
    </row>
    <row r="64" spans="2:18">
      <c r="B64" s="1"/>
      <c r="H64" s="3"/>
      <c r="M64" s="3"/>
    </row>
    <row r="65" spans="2:13">
      <c r="B65" s="1"/>
      <c r="H65" s="3"/>
      <c r="M65" s="3"/>
    </row>
    <row r="66" spans="2:13">
      <c r="B66" s="1"/>
      <c r="H66" s="3"/>
      <c r="M66" s="3"/>
    </row>
    <row r="67" spans="2:13">
      <c r="B67" s="1"/>
      <c r="H67" s="3"/>
      <c r="M67" s="3"/>
    </row>
    <row r="68" spans="2:13">
      <c r="B68" s="1"/>
      <c r="H68" s="3"/>
      <c r="M68" s="3"/>
    </row>
    <row r="69" spans="2:13">
      <c r="B69" s="1"/>
      <c r="H69" s="3"/>
      <c r="M69" s="3"/>
    </row>
    <row r="70" spans="2:13">
      <c r="B70" s="1"/>
      <c r="H70" s="3"/>
      <c r="M70" s="3"/>
    </row>
    <row r="71" spans="2:13">
      <c r="B71" s="1"/>
      <c r="H71" s="3"/>
      <c r="M71" s="3"/>
    </row>
    <row r="72" spans="2:13">
      <c r="B72" s="1"/>
      <c r="H72" s="3"/>
      <c r="M72" s="3"/>
    </row>
    <row r="73" spans="2:13">
      <c r="B73" s="1"/>
      <c r="H73" s="3"/>
      <c r="M73" s="3"/>
    </row>
    <row r="74" spans="2:13">
      <c r="B74" s="1"/>
      <c r="H74" s="3"/>
      <c r="M74" s="3"/>
    </row>
    <row r="75" spans="2:13">
      <c r="B75" s="1"/>
      <c r="H75" s="3"/>
      <c r="M75" s="3"/>
    </row>
    <row r="76" spans="2:13">
      <c r="B76" s="1"/>
      <c r="H76" s="3"/>
      <c r="M76" s="3"/>
    </row>
    <row r="77" spans="2:13">
      <c r="B77" s="1"/>
      <c r="H77" s="3"/>
      <c r="M77" s="3"/>
    </row>
    <row r="78" spans="2:13">
      <c r="B78" s="1"/>
      <c r="H78" s="3"/>
      <c r="M78" s="3"/>
    </row>
    <row r="79" spans="2:13">
      <c r="B79" s="1"/>
      <c r="H79" s="3"/>
      <c r="M79" s="3"/>
    </row>
    <row r="80" spans="2:13">
      <c r="B80" s="1"/>
      <c r="H80" s="3"/>
      <c r="M80" s="3"/>
    </row>
    <row r="81" spans="2:13">
      <c r="B81" s="1"/>
      <c r="H81" s="3"/>
      <c r="M81" s="3"/>
    </row>
    <row r="82" spans="2:13">
      <c r="B82" s="1"/>
      <c r="H82" s="3"/>
      <c r="M82" s="3"/>
    </row>
    <row r="83" spans="2:13">
      <c r="B83" s="1"/>
      <c r="H83" s="3"/>
      <c r="M83" s="3"/>
    </row>
    <row r="84" spans="2:13">
      <c r="B84" s="1"/>
      <c r="H84" s="3"/>
      <c r="M84" s="3"/>
    </row>
    <row r="85" spans="2:13">
      <c r="B85" s="1"/>
      <c r="H85" s="3"/>
      <c r="M85" s="3"/>
    </row>
    <row r="86" spans="2:13">
      <c r="B86" s="1"/>
      <c r="M86" s="3"/>
    </row>
    <row r="87" spans="2:13">
      <c r="B87" s="1"/>
      <c r="M87" s="3"/>
    </row>
    <row r="88" spans="2:13">
      <c r="B88" s="1"/>
      <c r="M88" s="3"/>
    </row>
    <row r="89" spans="2:13">
      <c r="B89" s="1"/>
      <c r="M89" s="3"/>
    </row>
    <row r="90" spans="2:13">
      <c r="B90" s="1"/>
      <c r="M90" s="3"/>
    </row>
    <row r="91" spans="2:13">
      <c r="B91" s="1"/>
      <c r="M91" s="3"/>
    </row>
    <row r="92" spans="2:13">
      <c r="B92" s="1"/>
      <c r="M92" s="3"/>
    </row>
    <row r="93" spans="2:13">
      <c r="B93" s="1"/>
      <c r="M93" s="3"/>
    </row>
    <row r="94" spans="2:13">
      <c r="B94" s="1"/>
      <c r="M94" s="3"/>
    </row>
    <row r="95" spans="2:13">
      <c r="B95" s="1"/>
      <c r="M95" s="3"/>
    </row>
    <row r="96" spans="2:13">
      <c r="B96" s="1"/>
      <c r="M96" s="3"/>
    </row>
    <row r="97" spans="2:13">
      <c r="B97" s="1"/>
      <c r="M97" s="3"/>
    </row>
    <row r="98" spans="2:13">
      <c r="B98" s="1"/>
      <c r="M98" s="3"/>
    </row>
    <row r="99" spans="2:13">
      <c r="B99" s="1"/>
      <c r="M99" s="3"/>
    </row>
    <row r="100" spans="2:13">
      <c r="B100" s="1"/>
      <c r="M100" s="3"/>
    </row>
    <row r="101" spans="2:13">
      <c r="B101" s="1"/>
      <c r="M101" s="3"/>
    </row>
    <row r="102" spans="2:13">
      <c r="B102" s="1"/>
      <c r="M102" s="3"/>
    </row>
    <row r="103" spans="2:13">
      <c r="B103" s="1"/>
      <c r="M103" s="3"/>
    </row>
    <row r="104" spans="2:13">
      <c r="B104" s="1"/>
      <c r="M104" s="3"/>
    </row>
    <row r="105" spans="2:13">
      <c r="B105" s="1"/>
      <c r="M105" s="3"/>
    </row>
    <row r="106" spans="2:13">
      <c r="B106" s="1"/>
      <c r="M106" s="3"/>
    </row>
    <row r="107" spans="2:13">
      <c r="B107" s="1"/>
      <c r="M107" s="3"/>
    </row>
    <row r="108" spans="2:13">
      <c r="B108" s="1"/>
      <c r="M108" s="3"/>
    </row>
    <row r="109" spans="2:13">
      <c r="B109" s="1"/>
      <c r="M109" s="3"/>
    </row>
    <row r="110" spans="2:13">
      <c r="B110" s="1"/>
      <c r="M110" s="3"/>
    </row>
    <row r="111" spans="2:13">
      <c r="B111" s="1"/>
      <c r="M111" s="3"/>
    </row>
    <row r="112" spans="2:13">
      <c r="B112" s="1"/>
      <c r="M112" s="3"/>
    </row>
    <row r="113" spans="2:13">
      <c r="B113" s="1"/>
      <c r="M113" s="3"/>
    </row>
    <row r="114" spans="2:13">
      <c r="B114" s="1"/>
      <c r="M114" s="3"/>
    </row>
    <row r="115" spans="2:13">
      <c r="B115" s="1"/>
      <c r="M115" s="3"/>
    </row>
    <row r="116" spans="2:13">
      <c r="B116" s="1"/>
      <c r="M116" s="3"/>
    </row>
    <row r="117" spans="2:13">
      <c r="B117" s="1"/>
      <c r="M117" s="3"/>
    </row>
    <row r="118" spans="2:13">
      <c r="B118" s="1"/>
      <c r="M118" s="3"/>
    </row>
    <row r="119" spans="2:13">
      <c r="B119" s="1"/>
      <c r="M119" s="3"/>
    </row>
    <row r="120" spans="2:13">
      <c r="B120" s="1"/>
      <c r="M120" s="3"/>
    </row>
    <row r="121" spans="2:13">
      <c r="B121" s="1"/>
      <c r="M121" s="3"/>
    </row>
    <row r="122" spans="2:13">
      <c r="B122" s="1"/>
    </row>
    <row r="123" spans="2:13">
      <c r="B123" s="1"/>
    </row>
    <row r="124" spans="2:13">
      <c r="B124" s="1"/>
    </row>
    <row r="125" spans="2:13">
      <c r="B125" s="1"/>
    </row>
    <row r="126" spans="2:13">
      <c r="B126" s="1"/>
    </row>
    <row r="127" spans="2:13">
      <c r="B127" s="1"/>
    </row>
    <row r="128" spans="2:13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plan</vt:lpstr>
      <vt:lpstr>v</vt:lpstr>
      <vt:lpstr> rashodi</vt:lpstr>
      <vt:lpstr>ideje</vt:lpstr>
      <vt:lpstr>projekti fonda</vt:lpstr>
      <vt:lpstr>analitika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</dc:creator>
  <cp:lastModifiedBy>Admin</cp:lastModifiedBy>
  <cp:lastPrinted>2024-11-22T12:44:00Z</cp:lastPrinted>
  <dcterms:created xsi:type="dcterms:W3CDTF">2019-12-19T13:32:00Z</dcterms:created>
  <dcterms:modified xsi:type="dcterms:W3CDTF">2025-06-30T08:46:19Z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9ADD38AEF91F45BDB03A1FAA03083631_13</vt:lpwstr>
  </property>
  <property fmtid="{D5CDD505-2E9C-101B-9397-08002B2CF9AE}" pid="3" name="KSOProductBuildVer">
    <vt:lpwstr>1033-12.2.0.21546</vt:lpwstr>
  </property>
</Properties>
</file>